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ЛАН 2015" sheetId="2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F553" i="2"/>
  <c r="C553"/>
  <c r="C488"/>
  <c r="F488"/>
  <c r="C482"/>
  <c r="C478"/>
  <c r="F478"/>
  <c r="F482"/>
  <c r="F474"/>
  <c r="C474"/>
  <c r="F463"/>
  <c r="C463"/>
  <c r="F457" l="1"/>
  <c r="C367" l="1"/>
  <c r="F367"/>
  <c r="C457"/>
  <c r="C440" l="1"/>
  <c r="F440" l="1"/>
  <c r="F427"/>
  <c r="C427"/>
  <c r="C346" l="1"/>
  <c r="F346" l="1"/>
  <c r="C341" l="1"/>
  <c r="C247" l="1"/>
  <c r="F335"/>
  <c r="C335"/>
  <c r="C330" l="1"/>
  <c r="C293" l="1"/>
  <c r="F330" l="1"/>
  <c r="F293"/>
  <c r="C282" l="1"/>
  <c r="F282" l="1"/>
  <c r="C257" l="1"/>
  <c r="F257" l="1"/>
  <c r="F247" l="1"/>
  <c r="C239" l="1"/>
  <c r="F239"/>
  <c r="C216"/>
  <c r="F216" l="1"/>
  <c r="F186"/>
  <c r="C186" l="1"/>
  <c r="F168"/>
  <c r="C168"/>
  <c r="C151" l="1"/>
  <c r="F151" l="1"/>
  <c r="C120" l="1"/>
  <c r="F120"/>
  <c r="F88"/>
  <c r="C88"/>
  <c r="C46" l="1"/>
  <c r="F46" l="1"/>
  <c r="F341"/>
</calcChain>
</file>

<file path=xl/sharedStrings.xml><?xml version="1.0" encoding="utf-8"?>
<sst xmlns="http://schemas.openxmlformats.org/spreadsheetml/2006/main" count="874" uniqueCount="435">
  <si>
    <t>«Утверждаю»</t>
  </si>
  <si>
    <t>директор ООО «Мирт»</t>
  </si>
  <si>
    <t>___________________О.А.Енина</t>
  </si>
  <si>
    <t>(подпись)</t>
  </si>
  <si>
    <t>«__» _______________ 201_ года</t>
  </si>
  <si>
    <t>ПЛАН</t>
  </si>
  <si>
    <t>№</t>
  </si>
  <si>
    <t>пп</t>
  </si>
  <si>
    <t>Наименование мероприятий</t>
  </si>
  <si>
    <t>Кто выполняет</t>
  </si>
  <si>
    <t>Стоимость</t>
  </si>
  <si>
    <t>2015 год</t>
  </si>
  <si>
    <t>1-й кв.</t>
  </si>
  <si>
    <t>2-й кв.</t>
  </si>
  <si>
    <t>3-й кв.</t>
  </si>
  <si>
    <t>4-й кв.</t>
  </si>
  <si>
    <t>СТРОИТЕЛЕЙ 1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</si>
  <si>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</si>
  <si>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Ремонт и техническое обслуживание лифтового оборудования:</t>
  </si>
  <si>
    <t>Проведение экспертизы на соответствие требованиям технического регламента 06.2015г.</t>
  </si>
  <si>
    <t>Подъезд № 1: н -141</t>
  </si>
  <si>
    <t>- Окраска М.П. согласно ГОСТ 53780-2010;</t>
  </si>
  <si>
    <t>Подъезд № 2: н143</t>
  </si>
  <si>
    <t>- Установка крышки на 2 этажной коробке в шахте;</t>
  </si>
  <si>
    <t>- Заменить крышку микропереключателя реверса;</t>
  </si>
  <si>
    <t>Подъезд № 3: н141</t>
  </si>
  <si>
    <t>- Заменить водило привода дверей кабины;</t>
  </si>
  <si>
    <t>Подрядн. организ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</si>
  <si>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</si>
  <si>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Замена вентилей на стояках (ЧЕРДАК):</t>
  </si>
  <si>
    <t>d = 15 mm – 24 шт.</t>
  </si>
  <si>
    <t>d = 20mm – 18 шт.</t>
  </si>
  <si>
    <t>d= 25 mm – 10шт.</t>
  </si>
  <si>
    <t>d= 40 mm – 5 шт. (крыловые)</t>
  </si>
  <si>
    <t>d= 50 mm – 6 шт. (крыловые)</t>
  </si>
  <si>
    <t>d= 80 mm – 1шт. (крыловой)</t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</si>
  <si>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</si>
  <si>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Замена вентилей на стояках отопления (ПОДВАЛ):</t>
  </si>
  <si>
    <t>d = 15 mm – 67 шт.</t>
  </si>
  <si>
    <t>d= 20 mm – 13шт.</t>
  </si>
  <si>
    <t xml:space="preserve">d= 25 mm – 8 шт. </t>
  </si>
  <si>
    <t>d= 50 mm – 4 шт. (крыловой)</t>
  </si>
  <si>
    <t>d= 80 mm – 2шт. (крыловой)</t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</si>
  <si>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</si>
  <si>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Замена задвижек на затворы в У/У</t>
  </si>
  <si>
    <t>d= 50 mm – 2 шт.</t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</si>
  <si>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</si>
  <si>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 xml:space="preserve">Изоляция трубопроводов </t>
    </r>
    <r>
      <rPr>
        <b/>
        <sz val="12"/>
        <color theme="1"/>
        <rFont val="Times New Roman"/>
        <family val="1"/>
        <charset val="204"/>
      </rPr>
      <t>40%</t>
    </r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</si>
  <si>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</si>
  <si>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</si>
  <si>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Метрологическая поверка прибора учёта ГВС (КМ-5)</t>
  </si>
  <si>
    <t>ОАО «Теплотехника»</t>
  </si>
  <si>
    <t>02.08.</t>
  </si>
  <si>
    <r>
      <t>2015г</t>
    </r>
    <r>
      <rPr>
        <b/>
        <sz val="11"/>
        <color theme="1"/>
        <rFont val="Times New Roman"/>
        <family val="1"/>
        <charset val="204"/>
      </rPr>
      <t>.</t>
    </r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</si>
  <si>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</si>
  <si>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Энергетический паспорт дома</t>
  </si>
  <si>
    <t>ИТОГО: 5,98х5910м2х12=424101,6</t>
  </si>
  <si>
    <r>
      <t xml:space="preserve">Замена стояков ГХВС – </t>
    </r>
    <r>
      <rPr>
        <b/>
        <sz val="12"/>
        <color theme="1"/>
        <rFont val="Times New Roman"/>
        <family val="1"/>
        <charset val="204"/>
      </rPr>
      <t>1 стояк</t>
    </r>
  </si>
  <si>
    <t>СТРОИТЕЛЕЙ 5</t>
  </si>
  <si>
    <t>Подъезд № 1: н63</t>
  </si>
  <si>
    <t>- Ремонтировать дверной проём в МП;</t>
  </si>
  <si>
    <t>- Установить крышку клеммной коробки 2 этажа;</t>
  </si>
  <si>
    <t>- Установить дополнительное освещение в М.П.;</t>
  </si>
  <si>
    <t>Подъезд № 2: н64</t>
  </si>
  <si>
    <t>- Установить пластиковые вкладыши Д.Ш. 2 этажа;</t>
  </si>
  <si>
    <t>- Установить крышку клеммной коробки 1 этажа;</t>
  </si>
  <si>
    <r>
      <t>Подъезд № 3</t>
    </r>
    <r>
      <rPr>
        <sz val="12"/>
        <color theme="1"/>
        <rFont val="Times New Roman"/>
        <family val="1"/>
        <charset val="204"/>
      </rPr>
      <t>: н65</t>
    </r>
  </si>
  <si>
    <r>
      <t>Подъезд № 4</t>
    </r>
    <r>
      <rPr>
        <sz val="12"/>
        <color theme="1"/>
        <rFont val="Times New Roman"/>
        <family val="1"/>
        <charset val="204"/>
      </rPr>
      <t>: н66</t>
    </r>
  </si>
  <si>
    <t>- Замена вкладышей кабины (при износе);</t>
  </si>
  <si>
    <t>- Установить крышки на контакторы;</t>
  </si>
  <si>
    <r>
      <t>Замена окон на пластиковые в 1м п-де</t>
    </r>
    <r>
      <rPr>
        <b/>
        <sz val="11"/>
        <color theme="1"/>
        <rFont val="Times New Roman"/>
        <family val="1"/>
        <charset val="204"/>
      </rPr>
      <t>20 рам</t>
    </r>
  </si>
  <si>
    <t>1-й п-д</t>
  </si>
  <si>
    <t>2-й п-д</t>
  </si>
  <si>
    <r>
      <t xml:space="preserve">Установка почтовых ящиков </t>
    </r>
    <r>
      <rPr>
        <b/>
        <sz val="12"/>
        <color theme="1"/>
        <rFont val="Times New Roman"/>
        <family val="1"/>
        <charset val="204"/>
      </rPr>
      <t>1-4 п-ды</t>
    </r>
  </si>
  <si>
    <r>
      <t xml:space="preserve">Ремонт межпанельных швов: </t>
    </r>
    <r>
      <rPr>
        <b/>
        <sz val="12"/>
        <color theme="1"/>
        <rFont val="Times New Roman"/>
        <family val="1"/>
        <charset val="204"/>
      </rPr>
      <t>кв.№№ 13, 81, 139  -( 30 п.м.)</t>
    </r>
  </si>
  <si>
    <r>
      <t>Ремонт чердачных дверей и восстановление замков</t>
    </r>
    <r>
      <rPr>
        <b/>
        <sz val="11"/>
        <color theme="1"/>
        <rFont val="Times New Roman"/>
        <family val="1"/>
        <charset val="204"/>
      </rPr>
      <t>4 шт.</t>
    </r>
  </si>
  <si>
    <t>Замена вентилей на стояках отопления (ЧЕРДАК):</t>
  </si>
  <si>
    <t>d = 15 mm – 12 шт.</t>
  </si>
  <si>
    <t>d= 25 mm – 12 шт.</t>
  </si>
  <si>
    <t>d= 50 mm – 15 шт. (крыловые)</t>
  </si>
  <si>
    <r>
      <t xml:space="preserve">Восстановить вентиля на ГВС d= 25 mm – </t>
    </r>
    <r>
      <rPr>
        <b/>
        <sz val="12"/>
        <color theme="1"/>
        <rFont val="Times New Roman"/>
        <family val="1"/>
        <charset val="204"/>
      </rPr>
      <t>16 шт.</t>
    </r>
    <r>
      <rPr>
        <sz val="12"/>
        <color theme="1"/>
        <rFont val="Times New Roman"/>
        <family val="1"/>
        <charset val="204"/>
      </rPr>
      <t xml:space="preserve"> (чердак)</t>
    </r>
  </si>
  <si>
    <t>d = 15 mm – 1 шт.</t>
  </si>
  <si>
    <t>d= 20 mm – 10шт.</t>
  </si>
  <si>
    <t>d= 40 mm – 2 шт. (крыловой)</t>
  </si>
  <si>
    <t>d= 15 mm – 8шт. (мусороприёмник)</t>
  </si>
  <si>
    <t>10.08.</t>
  </si>
  <si>
    <t>СТРОИТЕЛЕЙ 7</t>
  </si>
  <si>
    <t>Подъезд № 1: н53</t>
  </si>
  <si>
    <t>- Установить конденсаторы в ВУ;</t>
  </si>
  <si>
    <t>Подъезд № 2:н54</t>
  </si>
  <si>
    <t>- Восстановление освещения кнопок приказа;</t>
  </si>
  <si>
    <t>- Заменить водило привода ДК;</t>
  </si>
  <si>
    <t>- Ремонт крыши МП;</t>
  </si>
  <si>
    <t>Восстановление 2-го остекления подъездов №1, № 2</t>
  </si>
  <si>
    <t>крыловые:</t>
  </si>
  <si>
    <t>Замена вентилей стояков ГВС(чердачное):</t>
  </si>
  <si>
    <t>14.05.</t>
  </si>
  <si>
    <t>СТРОИТЕЛЕЙ 9</t>
  </si>
  <si>
    <t>Подъезд № 1: н13</t>
  </si>
  <si>
    <t>Подъезд № 2: н12</t>
  </si>
  <si>
    <t>- Заменить вкладыши кабины и противовеса;</t>
  </si>
  <si>
    <t>Подъезд № 3: н14</t>
  </si>
  <si>
    <t>- Установить перед МП поручни;</t>
  </si>
  <si>
    <t>Подряднорганиз</t>
  </si>
  <si>
    <r>
      <t xml:space="preserve">Восстановление </t>
    </r>
    <r>
      <rPr>
        <b/>
        <sz val="12"/>
        <color theme="1"/>
        <rFont val="Times New Roman"/>
        <family val="1"/>
        <charset val="204"/>
      </rPr>
      <t>2-го</t>
    </r>
    <r>
      <rPr>
        <sz val="12"/>
        <color theme="1"/>
        <rFont val="Times New Roman"/>
        <family val="1"/>
        <charset val="204"/>
      </rPr>
      <t xml:space="preserve"> остекления подъездов</t>
    </r>
  </si>
  <si>
    <t>1,2 п-ды</t>
  </si>
  <si>
    <r>
      <t xml:space="preserve">Частичный ремонт отмостки - </t>
    </r>
    <r>
      <rPr>
        <b/>
        <sz val="14"/>
        <color theme="1"/>
        <rFont val="Times New Roman"/>
        <family val="1"/>
        <charset val="204"/>
      </rPr>
      <t>120 м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</si>
  <si>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t>Изготовление и монтаж решёток-ограждений окон п-ов верхних этажей18шт.</t>
  </si>
  <si>
    <t>Замена клапана мусоропровода 1-й п-д  2 эт. 1 шт.</t>
  </si>
  <si>
    <r>
      <t>ЧЕРДАК</t>
    </r>
    <r>
      <rPr>
        <sz val="12"/>
        <color theme="1"/>
        <rFont val="Times New Roman"/>
        <family val="1"/>
        <charset val="204"/>
      </rPr>
      <t xml:space="preserve"> Замена вентилей:</t>
    </r>
  </si>
  <si>
    <r>
      <t xml:space="preserve">d = 15 mm– </t>
    </r>
    <r>
      <rPr>
        <b/>
        <sz val="12"/>
        <color theme="1"/>
        <rFont val="Times New Roman"/>
        <family val="1"/>
        <charset val="204"/>
      </rPr>
      <t>22 шт.;</t>
    </r>
  </si>
  <si>
    <r>
      <t xml:space="preserve">d = 20mm– </t>
    </r>
    <r>
      <rPr>
        <b/>
        <sz val="12"/>
        <color theme="1"/>
        <rFont val="Times New Roman"/>
        <family val="1"/>
        <charset val="204"/>
      </rPr>
      <t>18шт.;</t>
    </r>
  </si>
  <si>
    <r>
      <t xml:space="preserve">d = 25 mm– </t>
    </r>
    <r>
      <rPr>
        <b/>
        <sz val="12"/>
        <color theme="1"/>
        <rFont val="Times New Roman"/>
        <family val="1"/>
        <charset val="204"/>
      </rPr>
      <t>19шт.;</t>
    </r>
  </si>
  <si>
    <r>
      <t xml:space="preserve">крыловые </t>
    </r>
    <r>
      <rPr>
        <sz val="12"/>
        <color theme="1"/>
        <rFont val="Times New Roman"/>
        <family val="1"/>
        <charset val="204"/>
      </rPr>
      <t xml:space="preserve">d = 50mm– </t>
    </r>
    <r>
      <rPr>
        <b/>
        <sz val="12"/>
        <color theme="1"/>
        <rFont val="Times New Roman"/>
        <family val="1"/>
        <charset val="204"/>
      </rPr>
      <t>10 шт.;</t>
    </r>
  </si>
  <si>
    <r>
      <t>ПОДВАЛ</t>
    </r>
    <r>
      <rPr>
        <sz val="12"/>
        <color theme="1"/>
        <rFont val="Times New Roman"/>
        <family val="1"/>
        <charset val="204"/>
      </rPr>
      <t xml:space="preserve"> Замена вентилей:</t>
    </r>
  </si>
  <si>
    <r>
      <t xml:space="preserve">d = 15 mm– </t>
    </r>
    <r>
      <rPr>
        <b/>
        <sz val="12"/>
        <color theme="1"/>
        <rFont val="Times New Roman"/>
        <family val="1"/>
        <charset val="204"/>
      </rPr>
      <t>66шт.;</t>
    </r>
  </si>
  <si>
    <r>
      <t xml:space="preserve">d = 20mm– </t>
    </r>
    <r>
      <rPr>
        <b/>
        <sz val="12"/>
        <color theme="1"/>
        <rFont val="Times New Roman"/>
        <family val="1"/>
        <charset val="204"/>
      </rPr>
      <t>13шт.;</t>
    </r>
  </si>
  <si>
    <r>
      <t xml:space="preserve">d = 25 mm– </t>
    </r>
    <r>
      <rPr>
        <b/>
        <sz val="12"/>
        <color theme="1"/>
        <rFont val="Times New Roman"/>
        <family val="1"/>
        <charset val="204"/>
      </rPr>
      <t>10шт.;</t>
    </r>
  </si>
  <si>
    <r>
      <t xml:space="preserve">крыловые </t>
    </r>
    <r>
      <rPr>
        <sz val="12"/>
        <color theme="1"/>
        <rFont val="Times New Roman"/>
        <family val="1"/>
        <charset val="204"/>
      </rPr>
      <t xml:space="preserve">d = 40mm– </t>
    </r>
    <r>
      <rPr>
        <b/>
        <sz val="12"/>
        <color theme="1"/>
        <rFont val="Times New Roman"/>
        <family val="1"/>
        <charset val="204"/>
      </rPr>
      <t>5 шт.;</t>
    </r>
  </si>
  <si>
    <r>
      <t xml:space="preserve">d = 50mm– </t>
    </r>
    <r>
      <rPr>
        <b/>
        <sz val="12"/>
        <color theme="1"/>
        <rFont val="Times New Roman"/>
        <family val="1"/>
        <charset val="204"/>
      </rPr>
      <t>7шт.;</t>
    </r>
  </si>
  <si>
    <t>СТРОИТЕЛЕЙ 11</t>
  </si>
  <si>
    <t>-Проведение экспертизы на соответствие требованиям технического регламента 05.2015г.</t>
  </si>
  <si>
    <t>- Установить крышку К.К. 6 этажа;</t>
  </si>
  <si>
    <t>Подрядн. Организ</t>
  </si>
  <si>
    <r>
      <t xml:space="preserve">Ремонт кровли </t>
    </r>
    <r>
      <rPr>
        <b/>
        <sz val="14"/>
        <color theme="1"/>
        <rFont val="Times New Roman"/>
        <family val="1"/>
        <charset val="204"/>
      </rPr>
      <t>кв. №60</t>
    </r>
  </si>
  <si>
    <r>
      <t xml:space="preserve">Ремонт балконов </t>
    </r>
    <r>
      <rPr>
        <b/>
        <sz val="14"/>
        <color theme="1"/>
        <rFont val="Times New Roman"/>
        <family val="1"/>
        <charset val="204"/>
      </rPr>
      <t>кв.№№ 54, 55, 58</t>
    </r>
  </si>
  <si>
    <t>№54</t>
  </si>
  <si>
    <r>
      <t xml:space="preserve">Замена вентилей на краны Маевского на стояках отопления (ЧЕРДАК)   </t>
    </r>
    <r>
      <rPr>
        <b/>
        <sz val="14"/>
        <color theme="1"/>
        <rFont val="Times New Roman"/>
        <family val="1"/>
        <charset val="204"/>
      </rPr>
      <t>17 шт.</t>
    </r>
  </si>
  <si>
    <t>Восстановить изоляцию лежаков и стояков отопления (чердак) (20%)</t>
  </si>
  <si>
    <r>
      <t xml:space="preserve">Восстановить вентиля на ГВС d= 25 mm – </t>
    </r>
    <r>
      <rPr>
        <b/>
        <sz val="14"/>
        <color theme="1"/>
        <rFont val="Times New Roman"/>
        <family val="1"/>
        <charset val="204"/>
      </rPr>
      <t>3шт.</t>
    </r>
    <r>
      <rPr>
        <sz val="14"/>
        <color theme="1"/>
        <rFont val="Times New Roman"/>
        <family val="1"/>
        <charset val="204"/>
      </rPr>
      <t xml:space="preserve"> (чердак)</t>
    </r>
  </si>
  <si>
    <t xml:space="preserve">d= 25mm – 4шт. </t>
  </si>
  <si>
    <t>СТРОИТЕЛЕЙ 13</t>
  </si>
  <si>
    <t>Проведение экспертизы на соответствие требованиям технического регламента 05.2015г.</t>
  </si>
  <si>
    <t>- Установить крышку на ВУ, убрать подключения на скрутке;</t>
  </si>
  <si>
    <t>- Установить шайбы перекрывающие сечение проводов на вводе силового          кабеля в ВУ;</t>
  </si>
  <si>
    <r>
      <t xml:space="preserve">Восстановление </t>
    </r>
    <r>
      <rPr>
        <b/>
        <sz val="12"/>
        <color theme="1"/>
        <rFont val="Times New Roman"/>
        <family val="1"/>
        <charset val="204"/>
      </rPr>
      <t>2-го</t>
    </r>
    <r>
      <rPr>
        <sz val="12"/>
        <color theme="1"/>
        <rFont val="Times New Roman"/>
        <family val="1"/>
        <charset val="204"/>
      </rPr>
      <t xml:space="preserve"> остекления подъезда</t>
    </r>
  </si>
  <si>
    <r>
      <t xml:space="preserve">Ремонт межпанельных швов кв.№№ 8, 56 – </t>
    </r>
    <r>
      <rPr>
        <b/>
        <sz val="12"/>
        <color theme="1"/>
        <rFont val="Times New Roman"/>
        <family val="1"/>
        <charset val="204"/>
      </rPr>
      <t>15 п.м.</t>
    </r>
  </si>
  <si>
    <t>Ремонт балконов кв.№№ 54,56 (козырёк)</t>
  </si>
  <si>
    <r>
      <t xml:space="preserve">Частичная замена лежака отопления                    d = 32mm– </t>
    </r>
    <r>
      <rPr>
        <b/>
        <sz val="12"/>
        <color theme="1"/>
        <rFont val="Times New Roman"/>
        <family val="1"/>
        <charset val="204"/>
      </rPr>
      <t>5п.м.;</t>
    </r>
  </si>
  <si>
    <r>
      <t xml:space="preserve">ЧЕРДАК Замена вентилей ГВС d = 25mm– </t>
    </r>
    <r>
      <rPr>
        <b/>
        <sz val="12"/>
        <color theme="1"/>
        <rFont val="Times New Roman"/>
        <family val="1"/>
        <charset val="204"/>
      </rPr>
      <t>6 шт.</t>
    </r>
  </si>
  <si>
    <t>Установка кранов Маевского( на отопление)</t>
  </si>
  <si>
    <t>Метрологическая поверка прибора учёта ХВС энергии (РМ-5)</t>
  </si>
  <si>
    <t>01.09.2015г.</t>
  </si>
  <si>
    <t>СТРОИТЕЛЕЙ 13А</t>
  </si>
  <si>
    <t>Проведение экспертизы на соответствие требованиям технического регламента 04.2015г.</t>
  </si>
  <si>
    <t>Подъезд № 1: 8801</t>
  </si>
  <si>
    <t>- Заменить водило привода дверей;</t>
  </si>
  <si>
    <t>- Заменить упор водила привода дверей;</t>
  </si>
  <si>
    <t>Подъезд № 2: 8802</t>
  </si>
  <si>
    <t xml:space="preserve">- Восстановить освещение кнопок приказа; </t>
  </si>
  <si>
    <t>Замена  вентилей на стояках отопления</t>
  </si>
  <si>
    <t>Замена крыловых вентилей</t>
  </si>
  <si>
    <t>Замена  вентилей на ХГВС</t>
  </si>
  <si>
    <t>2015 г.</t>
  </si>
  <si>
    <t>СТРОИТЕЛЕЙ 15А</t>
  </si>
  <si>
    <t>Проведение экспертизы на соответствие требованиям технического регламента 03.2015г.</t>
  </si>
  <si>
    <t>Подъезд № 1: 8588</t>
  </si>
  <si>
    <t>- Установить крышку на этажной коробке 2 эт. в шахте;</t>
  </si>
  <si>
    <t>Подъезд № 2: 8589</t>
  </si>
  <si>
    <t>- Заделать пантус порога двери шахты 3 этажа;</t>
  </si>
  <si>
    <t>ЗАО «Альтран»</t>
  </si>
  <si>
    <t>Ремонт межпанельных швов кв.№№2, 32</t>
  </si>
  <si>
    <t xml:space="preserve">Замена  вентилей на стояках отопления </t>
  </si>
  <si>
    <t>2015г.</t>
  </si>
  <si>
    <t>МИРОНОВА - 29</t>
  </si>
  <si>
    <t>Установка коллективной антенны</t>
  </si>
  <si>
    <t>ОАО «Альтран»</t>
  </si>
  <si>
    <t>Подрядн. организация</t>
  </si>
  <si>
    <r>
      <t>Восстановление подъездного отопления (</t>
    </r>
    <r>
      <rPr>
        <b/>
        <sz val="14"/>
        <color theme="1"/>
        <rFont val="Times New Roman"/>
        <family val="1"/>
        <charset val="204"/>
      </rPr>
      <t>замена 1ого стояка+4 радиатора)</t>
    </r>
  </si>
  <si>
    <t>Подрядн.организация</t>
  </si>
  <si>
    <r>
      <t xml:space="preserve">Частичный ремонт цоколя </t>
    </r>
    <r>
      <rPr>
        <b/>
        <sz val="14"/>
        <color theme="1"/>
        <rFont val="Times New Roman"/>
        <family val="1"/>
        <charset val="204"/>
      </rPr>
      <t>30 м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</si>
  <si>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r>
      <t>Частичный ремонт отмостки</t>
    </r>
    <r>
      <rPr>
        <b/>
        <sz val="14"/>
        <color theme="1"/>
        <rFont val="Times New Roman"/>
        <family val="1"/>
        <charset val="204"/>
      </rPr>
      <t>20м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</si>
  <si>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r>
      <t xml:space="preserve">Восстановление системы водостока (водосточные трубы – </t>
    </r>
    <r>
      <rPr>
        <b/>
        <sz val="14"/>
        <color theme="1"/>
        <rFont val="Times New Roman"/>
        <family val="1"/>
        <charset val="204"/>
      </rPr>
      <t>8 шт.20 п. м</t>
    </r>
    <r>
      <rPr>
        <sz val="14"/>
        <color theme="1"/>
        <rFont val="Times New Roman"/>
        <family val="1"/>
        <charset val="204"/>
      </rPr>
      <t>)</t>
    </r>
  </si>
  <si>
    <r>
      <t xml:space="preserve">Замена шлангов для душа с лейками - </t>
    </r>
    <r>
      <rPr>
        <b/>
        <sz val="14"/>
        <color theme="1"/>
        <rFont val="Times New Roman"/>
        <family val="1"/>
        <charset val="204"/>
      </rPr>
      <t>8 шт</t>
    </r>
  </si>
  <si>
    <t>Метрологическая поверка прибора ГВС (КМ-5)</t>
  </si>
  <si>
    <t>НЕПРЕДВИДЕННЫЕ РАСХОДЫ</t>
  </si>
  <si>
    <t>МИРОНОВА – 31</t>
  </si>
  <si>
    <r>
      <t>Частичный ремонт цоколя (</t>
    </r>
    <r>
      <rPr>
        <b/>
        <sz val="14"/>
        <color theme="1"/>
        <rFont val="Times New Roman"/>
        <family val="1"/>
        <charset val="204"/>
      </rPr>
      <t>6 м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)</t>
    </r>
  </si>
  <si>
    <t>Подрядн.организ.</t>
  </si>
  <si>
    <r>
      <t xml:space="preserve">Частичный ремонт оконных рам подъездов (2-е остекление) </t>
    </r>
    <r>
      <rPr>
        <b/>
        <sz val="14"/>
        <color theme="1"/>
        <rFont val="Times New Roman"/>
        <family val="1"/>
        <charset val="204"/>
      </rPr>
      <t>10 шт.</t>
    </r>
  </si>
  <si>
    <r>
      <t>Ремонт кровли кв.№ 58 6    (8 м</t>
    </r>
    <r>
      <rPr>
        <vertAlign val="superscript"/>
        <sz val="14"/>
        <color theme="1"/>
        <rFont val="Times New Roman"/>
        <family val="1"/>
        <charset val="204"/>
      </rPr>
      <t>2)</t>
    </r>
  </si>
  <si>
    <r>
      <t xml:space="preserve">Частичное восстановление теплоизоляции трубопроводов </t>
    </r>
    <r>
      <rPr>
        <b/>
        <sz val="14"/>
        <color theme="1"/>
        <rFont val="Times New Roman"/>
        <family val="1"/>
        <charset val="204"/>
      </rPr>
      <t>– 48%</t>
    </r>
  </si>
  <si>
    <r>
      <t>Замена лежака канализации (</t>
    </r>
    <r>
      <rPr>
        <b/>
        <sz val="14"/>
        <color theme="1"/>
        <rFont val="Times New Roman"/>
        <family val="1"/>
        <charset val="204"/>
      </rPr>
      <t>50 %</t>
    </r>
    <r>
      <rPr>
        <sz val="14"/>
        <color theme="1"/>
        <rFont val="Times New Roman"/>
        <family val="1"/>
        <charset val="204"/>
      </rPr>
      <t xml:space="preserve">) </t>
    </r>
    <r>
      <rPr>
        <b/>
        <sz val="14"/>
        <color theme="1"/>
        <rFont val="Times New Roman"/>
        <family val="1"/>
        <charset val="204"/>
      </rPr>
      <t>– 40 м.</t>
    </r>
  </si>
  <si>
    <r>
      <t>1-й подъезд</t>
    </r>
    <r>
      <rPr>
        <sz val="14"/>
        <color theme="1"/>
        <rFont val="Times New Roman"/>
        <family val="1"/>
        <charset val="204"/>
      </rPr>
      <t xml:space="preserve">Замена вентилей ГХВС  d= 25 mm – </t>
    </r>
    <r>
      <rPr>
        <b/>
        <sz val="14"/>
        <color theme="1"/>
        <rFont val="Times New Roman"/>
        <family val="1"/>
        <charset val="204"/>
      </rPr>
      <t>4 шт.</t>
    </r>
  </si>
  <si>
    <t>Ремонт лифтового оборудования:</t>
  </si>
  <si>
    <t>Подъезд № 1: 8301</t>
  </si>
  <si>
    <t>- Устранить подключение выключателей освещения шахты на скрутке;</t>
  </si>
  <si>
    <t>- Установить упоры от сбрасывания канатов с КВШ</t>
  </si>
  <si>
    <t>- Застеклить окно в МП;</t>
  </si>
  <si>
    <t>- Заменить КВШ;</t>
  </si>
  <si>
    <t>Подъезд № 2: 8300</t>
  </si>
  <si>
    <t>- Устранить подключение выключателей освещения шахты и МП на скрутке;</t>
  </si>
  <si>
    <t xml:space="preserve">- Окраска М.П. согласно ГОСТ 53780-2010; </t>
  </si>
  <si>
    <t xml:space="preserve">Метрологическая поверка прибора учёта ГВС (КМ-5) </t>
  </si>
  <si>
    <t>09.06.</t>
  </si>
  <si>
    <t>Подрядная</t>
  </si>
  <si>
    <t>организ.</t>
  </si>
  <si>
    <t>организация</t>
  </si>
  <si>
    <t>МИРОНОВА – 35 А</t>
  </si>
  <si>
    <t>Ремонт  и ТО лифтового оборудования:</t>
  </si>
  <si>
    <t>Подъезд № 1: 8079</t>
  </si>
  <si>
    <t>- Замена вкладышей кабины и противовеса;</t>
  </si>
  <si>
    <t>- Восстановить обрамление 8 этажа;</t>
  </si>
  <si>
    <t>-  Ремонтировать дверь в МП;</t>
  </si>
  <si>
    <t>- Заменить уплотнительную резину ДШ- 1,2 этажа;</t>
  </si>
  <si>
    <t>- Заменить пластик на ДШ 5 этаж;</t>
  </si>
  <si>
    <t>- Заделать отверстие в бетонной стяжке 1 этажа.</t>
  </si>
  <si>
    <t>Подъезд № 2: 8080</t>
  </si>
  <si>
    <t>- Восстановить обрамление 1 этажа;</t>
  </si>
  <si>
    <t>- Заменить уплотнительную резину ДШ- 4 этажа;</t>
  </si>
  <si>
    <t>- Установить крышки на этажных коробках 1,3 этаж;</t>
  </si>
  <si>
    <t>- Заделать отверстие в бетонной стяжке 1 этажа;</t>
  </si>
  <si>
    <t>- Заменить линолеум в кабине;</t>
  </si>
  <si>
    <t>Подрядн.</t>
  </si>
  <si>
    <t>Организ.</t>
  </si>
  <si>
    <t xml:space="preserve"> (ОТОПЛЕНИЕ подвал) Замена:</t>
  </si>
  <si>
    <t>МИРОНОВА – 37 А</t>
  </si>
  <si>
    <r>
      <t xml:space="preserve">Установка кранов Маевского d= 15mm – </t>
    </r>
    <r>
      <rPr>
        <b/>
        <sz val="14"/>
        <color theme="1"/>
        <rFont val="Times New Roman"/>
        <family val="1"/>
        <charset val="204"/>
      </rPr>
      <t>19 шт.</t>
    </r>
  </si>
  <si>
    <r>
      <t>Ремонт межпанельных швов ком.201 (</t>
    </r>
    <r>
      <rPr>
        <b/>
        <sz val="14"/>
        <color theme="1"/>
        <rFont val="Times New Roman"/>
        <family val="1"/>
        <charset val="204"/>
      </rPr>
      <t>10п.м.</t>
    </r>
    <r>
      <rPr>
        <sz val="14"/>
        <color theme="1"/>
        <rFont val="Times New Roman"/>
        <family val="1"/>
        <charset val="204"/>
      </rPr>
      <t>)</t>
    </r>
  </si>
  <si>
    <r>
      <t xml:space="preserve">Замена двери с коробом в подвальное помещение </t>
    </r>
    <r>
      <rPr>
        <b/>
        <sz val="14"/>
        <color theme="1"/>
        <rFont val="Times New Roman"/>
        <family val="1"/>
        <charset val="204"/>
      </rPr>
      <t>1 шт.</t>
    </r>
  </si>
  <si>
    <t>Ремонт крыльца с торца + ограждение</t>
  </si>
  <si>
    <t>Замена задвижек на У/У:</t>
  </si>
  <si>
    <r>
      <t xml:space="preserve">d= 50mm – </t>
    </r>
    <r>
      <rPr>
        <b/>
        <sz val="14"/>
        <color theme="1"/>
        <rFont val="Times New Roman"/>
        <family val="1"/>
        <charset val="204"/>
      </rPr>
      <t>1 шт.</t>
    </r>
  </si>
  <si>
    <r>
      <t xml:space="preserve">d= 100mm – </t>
    </r>
    <r>
      <rPr>
        <b/>
        <sz val="14"/>
        <color theme="1"/>
        <rFont val="Times New Roman"/>
        <family val="1"/>
        <charset val="204"/>
      </rPr>
      <t>2 шт.</t>
    </r>
  </si>
  <si>
    <r>
      <t xml:space="preserve">Восстановление системы водостока (водосточные трубы – </t>
    </r>
    <r>
      <rPr>
        <b/>
        <sz val="14"/>
        <color theme="1"/>
        <rFont val="Times New Roman"/>
        <family val="1"/>
        <charset val="204"/>
      </rPr>
      <t>8 шт.112 п. м.</t>
    </r>
    <r>
      <rPr>
        <sz val="14"/>
        <color theme="1"/>
        <rFont val="Times New Roman"/>
        <family val="1"/>
        <charset val="204"/>
      </rPr>
      <t xml:space="preserve">; желоб – </t>
    </r>
    <r>
      <rPr>
        <b/>
        <sz val="14"/>
        <color theme="1"/>
        <rFont val="Times New Roman"/>
        <family val="1"/>
        <charset val="204"/>
      </rPr>
      <t>110 п.м.</t>
    </r>
    <r>
      <rPr>
        <sz val="14"/>
        <color theme="1"/>
        <rFont val="Times New Roman"/>
        <family val="1"/>
        <charset val="204"/>
      </rPr>
      <t>)</t>
    </r>
  </si>
  <si>
    <t>Замена вентиля на стояках отопления</t>
  </si>
  <si>
    <r>
      <t xml:space="preserve">d= 20mm – </t>
    </r>
    <r>
      <rPr>
        <b/>
        <sz val="14"/>
        <color theme="1"/>
        <rFont val="Times New Roman"/>
        <family val="1"/>
        <charset val="204"/>
      </rPr>
      <t>44шт.</t>
    </r>
    <r>
      <rPr>
        <sz val="14"/>
        <color theme="1"/>
        <rFont val="Times New Roman"/>
        <family val="1"/>
        <charset val="204"/>
      </rPr>
      <t xml:space="preserve"> (чердак)</t>
    </r>
  </si>
  <si>
    <t>КОМСОМОЛЬСКИЙ – 15</t>
  </si>
  <si>
    <r>
      <t>Постановлением Главы г.о. Новокуйбышевск  №1206 от 02.06.2006 года</t>
    </r>
    <r>
      <rPr>
        <sz val="11"/>
        <color theme="1"/>
        <rFont val="Times New Roman"/>
        <family val="1"/>
        <charset val="204"/>
      </rPr>
      <t>: дом признан непригодным для проживания граждан и подлежащим сносу.</t>
    </r>
  </si>
  <si>
    <r>
      <t>Постановлением Правительства Самаркой области №190 от 07.05.2013года</t>
    </r>
    <r>
      <rPr>
        <sz val="11"/>
        <color theme="1"/>
        <rFont val="Times New Roman"/>
        <family val="1"/>
        <charset val="204"/>
      </rPr>
      <t xml:space="preserve">: </t>
    </r>
  </si>
  <si>
    <r>
      <t xml:space="preserve">подлежит переселению </t>
    </r>
    <r>
      <rPr>
        <b/>
        <sz val="11"/>
        <color theme="1"/>
        <rFont val="Times New Roman"/>
        <family val="1"/>
        <charset val="204"/>
      </rPr>
      <t>в 2016 году</t>
    </r>
  </si>
  <si>
    <r>
      <t>Согласно</t>
    </r>
    <r>
      <rPr>
        <b/>
        <i/>
        <sz val="11"/>
        <color theme="1"/>
        <rFont val="Times New Roman"/>
        <family val="1"/>
        <charset val="204"/>
      </rPr>
      <t xml:space="preserve"> п. 2.3.7.Постановления Государственного комитета РФ по строительству и жилищно-коммунальному комплексу № 170 от 27.09. 2003 г. </t>
    </r>
    <r>
      <rPr>
        <sz val="11"/>
        <color theme="1"/>
        <rFont val="Times New Roman"/>
        <family val="1"/>
        <charset val="204"/>
      </rPr>
      <t>: Текущий ремонт ограничить работами обеспечивающими нормативные условия для проживания (подготовка к весенне- летней и зимней эксплуатации, наладка инженерного оборудования.)</t>
    </r>
  </si>
  <si>
    <t>КОМСОМОЛЬСКИЙ - 18</t>
  </si>
  <si>
    <r>
      <t xml:space="preserve">подлежит переселению </t>
    </r>
    <r>
      <rPr>
        <b/>
        <sz val="11"/>
        <color theme="1"/>
        <rFont val="Times New Roman"/>
        <family val="1"/>
        <charset val="204"/>
      </rPr>
      <t>в 2015 году</t>
    </r>
  </si>
  <si>
    <t>КОМСОМОЛЬСКИЙ - 20</t>
  </si>
  <si>
    <t>МИЧУРИНА - 15</t>
  </si>
  <si>
    <t>МИЧУРИНА - 17</t>
  </si>
  <si>
    <t>САДОВАЯ - 3</t>
  </si>
  <si>
    <t>САДОВАЯ - 5</t>
  </si>
  <si>
    <t>САДОВАЯ - 7</t>
  </si>
  <si>
    <t>СТАХАНОВСКИЙ проезд – 2 А</t>
  </si>
  <si>
    <t>СТАХАНОВСКИЙ проезд – 2 Б</t>
  </si>
  <si>
    <t>МОЛОДОГВАРДЕЙСКАЯ - 3</t>
  </si>
  <si>
    <r>
      <t>Замена входных подвальных дверей на металлические</t>
    </r>
    <r>
      <rPr>
        <b/>
        <sz val="14"/>
        <color theme="1"/>
        <rFont val="Times New Roman"/>
        <family val="1"/>
        <charset val="204"/>
      </rPr>
      <t>– 2 шт.</t>
    </r>
  </si>
  <si>
    <r>
      <t>Восстановление 2-го остекления в подъездах (</t>
    </r>
    <r>
      <rPr>
        <b/>
        <sz val="14"/>
        <color theme="1"/>
        <rFont val="Times New Roman"/>
        <family val="1"/>
        <charset val="204"/>
      </rPr>
      <t>129,6 м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)</t>
    </r>
  </si>
  <si>
    <t>Ремонт балконной плиты кв.№ 24</t>
  </si>
  <si>
    <r>
      <t xml:space="preserve">Частичный ремонт цоколя </t>
    </r>
    <r>
      <rPr>
        <b/>
        <sz val="14"/>
        <color theme="1"/>
        <rFont val="Times New Roman"/>
        <family val="1"/>
        <charset val="204"/>
      </rPr>
      <t>15 м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</si>
  <si>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t>Отопление: замена вентилей:</t>
  </si>
  <si>
    <r>
      <t xml:space="preserve">d= 20mm – </t>
    </r>
    <r>
      <rPr>
        <b/>
        <sz val="14"/>
        <color theme="1"/>
        <rFont val="Times New Roman"/>
        <family val="1"/>
        <charset val="204"/>
      </rPr>
      <t>34 шт.</t>
    </r>
  </si>
  <si>
    <r>
      <t xml:space="preserve">d= 15mm – </t>
    </r>
    <r>
      <rPr>
        <b/>
        <sz val="14"/>
        <color theme="1"/>
        <rFont val="Times New Roman"/>
        <family val="1"/>
        <charset val="204"/>
      </rPr>
      <t>3 шт.</t>
    </r>
  </si>
  <si>
    <r>
      <t xml:space="preserve">крыловые, замена задвижки на затвор d= 80mm – </t>
    </r>
    <r>
      <rPr>
        <b/>
        <sz val="14"/>
        <color theme="1"/>
        <rFont val="Times New Roman"/>
        <family val="1"/>
        <charset val="204"/>
      </rPr>
      <t>1 шт.</t>
    </r>
  </si>
  <si>
    <t xml:space="preserve">ХВС: </t>
  </si>
  <si>
    <t>- замена вентилей:</t>
  </si>
  <si>
    <r>
      <t xml:space="preserve">d= 25mm – </t>
    </r>
    <r>
      <rPr>
        <b/>
        <sz val="14"/>
        <color theme="1"/>
        <rFont val="Times New Roman"/>
        <family val="1"/>
        <charset val="204"/>
      </rPr>
      <t>18 шт.</t>
    </r>
  </si>
  <si>
    <r>
      <t xml:space="preserve">- замена лежака d= 76mm – </t>
    </r>
    <r>
      <rPr>
        <b/>
        <sz val="14"/>
        <color theme="1"/>
        <rFont val="Times New Roman"/>
        <family val="1"/>
        <charset val="204"/>
      </rPr>
      <t>5 п.м.</t>
    </r>
  </si>
  <si>
    <t xml:space="preserve">ГВС: </t>
  </si>
  <si>
    <r>
      <t xml:space="preserve">d= 25mm – </t>
    </r>
    <r>
      <rPr>
        <b/>
        <sz val="14"/>
        <color theme="1"/>
        <rFont val="Times New Roman"/>
        <family val="1"/>
        <charset val="204"/>
      </rPr>
      <t>16 шт.</t>
    </r>
  </si>
  <si>
    <t>Метрологическая поверка прибораХВС (РМ-5)</t>
  </si>
  <si>
    <t>ОАО  «Теплотехника»</t>
  </si>
  <si>
    <t>МОЛОДОГВАРДЕЙСКАЯ - 4</t>
  </si>
  <si>
    <t>МОЛОДОГВАРДЕЙСКАЯ - 5</t>
  </si>
  <si>
    <r>
      <t>Замена входных подвальных дверей на металлические</t>
    </r>
    <r>
      <rPr>
        <b/>
        <sz val="14"/>
        <color theme="1"/>
        <rFont val="Times New Roman"/>
        <family val="1"/>
        <charset val="204"/>
      </rPr>
      <t>– 1 шт.</t>
    </r>
  </si>
  <si>
    <t>Ремонт лестницы в подвальное помещение 1 шт.</t>
  </si>
  <si>
    <r>
      <t>Ремонт межпанельных швов кв.№58 (</t>
    </r>
    <r>
      <rPr>
        <b/>
        <sz val="14"/>
        <color theme="1"/>
        <rFont val="Times New Roman"/>
        <family val="1"/>
        <charset val="204"/>
      </rPr>
      <t>10 п.м.)</t>
    </r>
  </si>
  <si>
    <r>
      <t>Ремонт кровли кв.№ 13 (</t>
    </r>
    <r>
      <rPr>
        <b/>
        <sz val="14"/>
        <color theme="1"/>
        <rFont val="Times New Roman"/>
        <family val="1"/>
        <charset val="204"/>
      </rPr>
      <t xml:space="preserve">10 </t>
    </r>
    <r>
      <rPr>
        <b/>
        <vertAlign val="superscript"/>
        <sz val="14"/>
        <color theme="1"/>
        <rFont val="Times New Roman"/>
        <family val="1"/>
        <charset val="204"/>
      </rPr>
      <t>м2</t>
    </r>
    <r>
      <rPr>
        <b/>
        <sz val="14"/>
        <color theme="1"/>
        <rFont val="Times New Roman"/>
        <family val="1"/>
        <charset val="204"/>
      </rPr>
      <t>)</t>
    </r>
  </si>
  <si>
    <t>Метрологическая поверка прибора ХВС (РМ-5)</t>
  </si>
  <si>
    <t xml:space="preserve">НЕПРЕДВИДЕННЫЕ РАСХОДЫ </t>
  </si>
  <si>
    <t>МОЛОДОГВАРДЕЙСКАЯ - 6</t>
  </si>
  <si>
    <t>МОЛОДОГВАРДЕЙСКАЯ - 7</t>
  </si>
  <si>
    <r>
      <t>Ремонт межпанельных швов кв.№7 (</t>
    </r>
    <r>
      <rPr>
        <b/>
        <sz val="14"/>
        <color theme="1"/>
        <rFont val="Times New Roman"/>
        <family val="1"/>
        <charset val="204"/>
      </rPr>
      <t>10 м</t>
    </r>
    <r>
      <rPr>
        <sz val="14"/>
        <color theme="1"/>
        <rFont val="Times New Roman"/>
        <family val="1"/>
        <charset val="204"/>
      </rPr>
      <t>)</t>
    </r>
  </si>
  <si>
    <r>
      <t xml:space="preserve">Частичный ремонт цоколя </t>
    </r>
    <r>
      <rPr>
        <b/>
        <sz val="14"/>
        <color theme="1"/>
        <rFont val="Times New Roman"/>
        <family val="1"/>
        <charset val="204"/>
      </rPr>
      <t>12 м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</si>
  <si>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r>
      <t xml:space="preserve">d= 20mm – </t>
    </r>
    <r>
      <rPr>
        <b/>
        <sz val="14"/>
        <color theme="1"/>
        <rFont val="Times New Roman"/>
        <family val="1"/>
        <charset val="204"/>
      </rPr>
      <t>46 шт.</t>
    </r>
  </si>
  <si>
    <r>
      <t xml:space="preserve">d= 25mm – </t>
    </r>
    <r>
      <rPr>
        <b/>
        <sz val="14"/>
        <color theme="1"/>
        <rFont val="Times New Roman"/>
        <family val="1"/>
        <charset val="204"/>
      </rPr>
      <t>17шт.</t>
    </r>
  </si>
  <si>
    <t>МОЛОДОГВАРДЕЙСКАЯ - 9</t>
  </si>
  <si>
    <t>МОЛОДОГВАРДЕЙСКАЯ - 11</t>
  </si>
  <si>
    <t>Ремонт балконной плиты кв.№ 7</t>
  </si>
  <si>
    <t>Ремонт межпанельных швов кв.№7 (10 п.м.)</t>
  </si>
  <si>
    <t>ЧЕРДАК, ПОДВАЛ отопление: замена вентилей:</t>
  </si>
  <si>
    <r>
      <t xml:space="preserve">d= 20mm – </t>
    </r>
    <r>
      <rPr>
        <b/>
        <sz val="14"/>
        <color theme="1"/>
        <rFont val="Times New Roman"/>
        <family val="1"/>
        <charset val="204"/>
      </rPr>
      <t>26 шт.</t>
    </r>
  </si>
  <si>
    <r>
      <t xml:space="preserve">d= 15mm – </t>
    </r>
    <r>
      <rPr>
        <b/>
        <sz val="14"/>
        <color theme="1"/>
        <rFont val="Times New Roman"/>
        <family val="1"/>
        <charset val="204"/>
      </rPr>
      <t>9 шт.</t>
    </r>
  </si>
  <si>
    <t>МИРА 6</t>
  </si>
  <si>
    <r>
      <t>Замена однотарифного эл. счётчика на 2-х тарифный -</t>
    </r>
    <r>
      <rPr>
        <b/>
        <sz val="14"/>
        <color theme="1"/>
        <rFont val="Times New Roman"/>
        <family val="1"/>
        <charset val="204"/>
      </rPr>
      <t>1 шт.</t>
    </r>
  </si>
  <si>
    <t>МИРА 6А</t>
  </si>
  <si>
    <r>
      <t xml:space="preserve">Установка датчиков на движение (освещение) на этажах </t>
    </r>
    <r>
      <rPr>
        <b/>
        <sz val="14"/>
        <color theme="1"/>
        <rFont val="Times New Roman"/>
        <family val="1"/>
        <charset val="204"/>
      </rPr>
      <t>– 3 шт</t>
    </r>
    <r>
      <rPr>
        <sz val="14"/>
        <color theme="1"/>
        <rFont val="Times New Roman"/>
        <family val="1"/>
        <charset val="204"/>
      </rPr>
      <t>.</t>
    </r>
  </si>
  <si>
    <t>МИРА 6-Б</t>
  </si>
  <si>
    <t>СТЕПАНА РАЗИНА - 1</t>
  </si>
  <si>
    <t>СТЕПАНА РАЗИНА - 3</t>
  </si>
  <si>
    <t>СТЕПАНА РАЗИНА - 5</t>
  </si>
  <si>
    <t>СТЕПАНА РАЗИНА - 7</t>
  </si>
  <si>
    <t>СТЕПАНА РАЗИНА - 9</t>
  </si>
  <si>
    <t>СТЕПАНА РАЗИНА - 11</t>
  </si>
  <si>
    <t>СТЕПАНА РАЗИНА - 13</t>
  </si>
  <si>
    <t>СТЕПАНА РАЗИНА - 15</t>
  </si>
  <si>
    <r>
      <t xml:space="preserve">подлежит переселению </t>
    </r>
    <r>
      <rPr>
        <b/>
        <sz val="11"/>
        <color theme="1"/>
        <rFont val="Times New Roman"/>
        <family val="1"/>
        <charset val="204"/>
      </rPr>
      <t>в 2017 году</t>
    </r>
  </si>
  <si>
    <t>СТЕПАНА РАЗИНА - 17</t>
  </si>
  <si>
    <t>СТЕПАНА РАЗИНА - 21</t>
  </si>
  <si>
    <t>СТЕПАНА РАЗИНА - 23</t>
  </si>
  <si>
    <t>СТЕПАНА РАЗИНА - 27</t>
  </si>
  <si>
    <t>ОЗЁРНАЯ – 1А</t>
  </si>
  <si>
    <t>Косметический ремонт подъездов №№1,2</t>
  </si>
  <si>
    <t>Ремонт э/оборудования п-ов №№1,2</t>
  </si>
  <si>
    <t>ВСЕГО</t>
  </si>
  <si>
    <t>ОДЕССКАЯ - 2</t>
  </si>
  <si>
    <t>ОДЕССКАЯ - 4</t>
  </si>
  <si>
    <t>ОДЕССКАЯ - 6</t>
  </si>
  <si>
    <t>ОДЕССКАЯ - 8</t>
  </si>
  <si>
    <t>ОДЕССКАЯ - 10</t>
  </si>
  <si>
    <t>ОДЕССКАЯ - 12</t>
  </si>
  <si>
    <t>ОДЕССКАЯ - 14</t>
  </si>
  <si>
    <t>ОДЕССКАЯ – 14 А</t>
  </si>
  <si>
    <t>ОДЕССКАЯ - 16</t>
  </si>
  <si>
    <t>ОДЕССКАЯ – 16 А</t>
  </si>
  <si>
    <t>ОДЕССКАЯ - 18</t>
  </si>
  <si>
    <t>ОДЕССКАЯ - 20</t>
  </si>
  <si>
    <t>ОДЕССКАЯ - 24</t>
  </si>
  <si>
    <t>ОДЕССКАЯ - 26</t>
  </si>
  <si>
    <t>ОДЕССКАЯ - 28</t>
  </si>
  <si>
    <r>
      <t>Заместитель директора ООО «Мирт»</t>
    </r>
    <r>
      <rPr>
        <sz val="11"/>
        <color theme="1"/>
        <rFont val="Times New Roman"/>
        <family val="1"/>
        <charset val="204"/>
      </rPr>
      <t>_____________________В.П. Прозоров</t>
    </r>
  </si>
  <si>
    <r>
      <t>Главный бухгалтер ООО «Мирт»</t>
    </r>
    <r>
      <rPr>
        <sz val="11"/>
        <color theme="1"/>
        <rFont val="Times New Roman"/>
        <family val="1"/>
        <charset val="204"/>
      </rPr>
      <t>_____________________Л.А. Голованова</t>
    </r>
  </si>
  <si>
    <t xml:space="preserve">                                            (подпись)</t>
  </si>
  <si>
    <r>
      <t>Начальник производственного отдела ООО «Мирт»</t>
    </r>
    <r>
      <rPr>
        <sz val="11"/>
        <color theme="1"/>
        <rFont val="Times New Roman"/>
        <family val="1"/>
        <charset val="204"/>
      </rPr>
      <t>_____________________Д.В. Рязанкин</t>
    </r>
  </si>
  <si>
    <t xml:space="preserve">                                                                                                                     (подпись)</t>
  </si>
  <si>
    <t>Частично восстановить теплоизоляциютрубопроводов (чердак) (40%)</t>
  </si>
  <si>
    <t>Подрядная организ.</t>
  </si>
  <si>
    <t>Частичный ремонт оконных рам подъездов (2-е остекление)</t>
  </si>
  <si>
    <t>Восстановить теплоизоляциютрубопроводов</t>
  </si>
  <si>
    <t>текущего ремонта жилищного фонда ООО «Мирт» на 2015  год.</t>
  </si>
  <si>
    <r>
      <t xml:space="preserve">подлежит переселению </t>
    </r>
    <r>
      <rPr>
        <b/>
        <sz val="11"/>
        <color theme="1"/>
        <rFont val="Times New Roman"/>
        <family val="1"/>
        <charset val="204"/>
      </rPr>
      <t>в 2015году</t>
    </r>
  </si>
  <si>
    <r>
      <t xml:space="preserve">подлежит переселению </t>
    </r>
    <r>
      <rPr>
        <b/>
        <sz val="11"/>
        <color theme="1"/>
        <rFont val="Times New Roman"/>
        <family val="1"/>
        <charset val="204"/>
      </rPr>
      <t>в 2016году</t>
    </r>
  </si>
  <si>
    <r>
      <t xml:space="preserve">подлежит переселению </t>
    </r>
    <r>
      <rPr>
        <b/>
        <sz val="11"/>
        <color theme="1"/>
        <rFont val="Times New Roman"/>
        <family val="1"/>
        <charset val="204"/>
      </rPr>
      <t>в 2017году</t>
    </r>
  </si>
  <si>
    <t>ГВС: - замена вентилей:d= 25mm – 8шт.d= 32mm – 10шт.</t>
  </si>
  <si>
    <t>Изготовление и установка тамбурной двери 2 подъезд</t>
  </si>
  <si>
    <t>Установка рам 2-го остекления в подъезде № 1 и 2  20шт. 1,3*1,6м</t>
  </si>
  <si>
    <t>Замена лежака ХВС 10 м.п.</t>
  </si>
  <si>
    <t>2.</t>
  </si>
  <si>
    <t>Остекление подъезд №1</t>
  </si>
  <si>
    <t>3.</t>
  </si>
  <si>
    <t xml:space="preserve"> Ремонт тамбурной двери и замена чердачной 1 подъезд</t>
  </si>
  <si>
    <t>по факту выполненых работ</t>
  </si>
  <si>
    <r>
      <t>Частичный ремонт отмостки</t>
    </r>
    <r>
      <rPr>
        <b/>
        <sz val="14"/>
        <color theme="1"/>
        <rFont val="Times New Roman"/>
        <family val="1"/>
        <charset val="204"/>
      </rPr>
      <t/>
    </r>
  </si>
  <si>
    <r>
      <t>8.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</si>
  <si>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</si>
  <si>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</si>
  <si>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</si>
  <si>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2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</si>
  <si>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(р.)</t>
  </si>
  <si>
    <t>5,97х5865,7м2х12=</t>
  </si>
  <si>
    <t xml:space="preserve">НЕПРЕДВИДЕННЫЕ </t>
  </si>
  <si>
    <t>ИТОГО:</t>
  </si>
  <si>
    <t>4,91х8872,4м2х12=</t>
  </si>
  <si>
    <t>ИТОГО:185732,8</t>
  </si>
  <si>
    <t>3,77х4105,5х12=</t>
  </si>
  <si>
    <t>4,1х5826,6х12=</t>
  </si>
  <si>
    <t>ВСЕГО:</t>
  </si>
  <si>
    <t>4,77х2830,8х12=</t>
  </si>
  <si>
    <t>5.47х2881,2х12=</t>
  </si>
  <si>
    <r>
      <t>Замена  вентилей на стояках отопления (</t>
    </r>
    <r>
      <rPr>
        <b/>
        <sz val="11"/>
        <color theme="1"/>
        <rFont val="Times New Roman"/>
        <family val="1"/>
        <charset val="204"/>
      </rPr>
      <t>чердачное)</t>
    </r>
    <r>
      <rPr>
        <sz val="11"/>
        <color theme="1"/>
        <rFont val="Times New Roman"/>
        <family val="1"/>
        <charset val="204"/>
      </rPr>
      <t>:</t>
    </r>
  </si>
  <si>
    <r>
      <t xml:space="preserve">d= 15 mm – </t>
    </r>
    <r>
      <rPr>
        <b/>
        <sz val="11"/>
        <color theme="1"/>
        <rFont val="Times New Roman"/>
        <family val="1"/>
        <charset val="204"/>
      </rPr>
      <t>23шт.</t>
    </r>
  </si>
  <si>
    <r>
      <t xml:space="preserve">d= 20 mm – </t>
    </r>
    <r>
      <rPr>
        <b/>
        <sz val="11"/>
        <color theme="1"/>
        <rFont val="Times New Roman"/>
        <family val="1"/>
        <charset val="204"/>
      </rPr>
      <t>9шт.</t>
    </r>
  </si>
  <si>
    <r>
      <t xml:space="preserve">d= 25 mm – </t>
    </r>
    <r>
      <rPr>
        <b/>
        <sz val="11"/>
        <color theme="1"/>
        <rFont val="Times New Roman"/>
        <family val="1"/>
        <charset val="204"/>
      </rPr>
      <t>3шт.</t>
    </r>
  </si>
  <si>
    <r>
      <t xml:space="preserve">d= 40 mm – </t>
    </r>
    <r>
      <rPr>
        <b/>
        <sz val="11"/>
        <color theme="1"/>
        <rFont val="Times New Roman"/>
        <family val="1"/>
        <charset val="204"/>
      </rPr>
      <t>13шт.</t>
    </r>
  </si>
  <si>
    <r>
      <t xml:space="preserve">d= 50 mm – </t>
    </r>
    <r>
      <rPr>
        <b/>
        <sz val="11"/>
        <color theme="1"/>
        <rFont val="Times New Roman"/>
        <family val="1"/>
        <charset val="204"/>
      </rPr>
      <t>3шт.</t>
    </r>
  </si>
  <si>
    <r>
      <t xml:space="preserve">d= 80 mm – </t>
    </r>
    <r>
      <rPr>
        <b/>
        <sz val="11"/>
        <color theme="1"/>
        <rFont val="Times New Roman"/>
        <family val="1"/>
        <charset val="204"/>
      </rPr>
      <t>1шт.</t>
    </r>
  </si>
  <si>
    <r>
      <t xml:space="preserve">d= 25 mm – </t>
    </r>
    <r>
      <rPr>
        <b/>
        <sz val="11"/>
        <color theme="1"/>
        <rFont val="Times New Roman"/>
        <family val="1"/>
        <charset val="204"/>
      </rPr>
      <t>8шт.</t>
    </r>
  </si>
  <si>
    <r>
      <t>Замена  вентилей на стояках отопления (</t>
    </r>
    <r>
      <rPr>
        <b/>
        <sz val="11"/>
        <color theme="1"/>
        <rFont val="Times New Roman"/>
        <family val="1"/>
        <charset val="204"/>
      </rPr>
      <t>подвальное)</t>
    </r>
    <r>
      <rPr>
        <sz val="11"/>
        <color theme="1"/>
        <rFont val="Times New Roman"/>
        <family val="1"/>
        <charset val="204"/>
      </rPr>
      <t>:</t>
    </r>
  </si>
  <si>
    <r>
      <t xml:space="preserve">d= 15 mm – </t>
    </r>
    <r>
      <rPr>
        <b/>
        <sz val="11"/>
        <color theme="1"/>
        <rFont val="Times New Roman"/>
        <family val="1"/>
        <charset val="204"/>
      </rPr>
      <t>44шт.</t>
    </r>
  </si>
  <si>
    <r>
      <t xml:space="preserve">d= 20 mm – </t>
    </r>
    <r>
      <rPr>
        <b/>
        <sz val="11"/>
        <color theme="1"/>
        <rFont val="Times New Roman"/>
        <family val="1"/>
        <charset val="204"/>
      </rPr>
      <t>12шт.</t>
    </r>
  </si>
  <si>
    <r>
      <t xml:space="preserve">d= 25 mm – </t>
    </r>
    <r>
      <rPr>
        <b/>
        <sz val="11"/>
        <color theme="1"/>
        <rFont val="Times New Roman"/>
        <family val="1"/>
        <charset val="204"/>
      </rPr>
      <t>5шт.</t>
    </r>
  </si>
  <si>
    <r>
      <t xml:space="preserve">d= 40 mm – </t>
    </r>
    <r>
      <rPr>
        <b/>
        <sz val="11"/>
        <color theme="1"/>
        <rFont val="Times New Roman"/>
        <family val="1"/>
        <charset val="204"/>
      </rPr>
      <t>4шт.</t>
    </r>
  </si>
  <si>
    <r>
      <t xml:space="preserve">d= 50 mm – </t>
    </r>
    <r>
      <rPr>
        <b/>
        <sz val="11"/>
        <color theme="1"/>
        <rFont val="Times New Roman"/>
        <family val="1"/>
        <charset val="204"/>
      </rPr>
      <t>2шт.</t>
    </r>
  </si>
  <si>
    <r>
      <t xml:space="preserve">Замена на задвижки d= 80 mm – </t>
    </r>
    <r>
      <rPr>
        <b/>
        <sz val="11"/>
        <color theme="1"/>
        <rFont val="Times New Roman"/>
        <family val="1"/>
        <charset val="204"/>
      </rPr>
      <t>3шт. (узел управления)</t>
    </r>
  </si>
  <si>
    <r>
      <t xml:space="preserve">Замена клапанов мусоропровода (1й п-д) – </t>
    </r>
    <r>
      <rPr>
        <b/>
        <sz val="11"/>
        <color theme="1"/>
        <rFont val="Times New Roman"/>
        <family val="1"/>
        <charset val="204"/>
      </rPr>
      <t>1 шт.</t>
    </r>
  </si>
  <si>
    <r>
      <t xml:space="preserve">d= 15mm – </t>
    </r>
    <r>
      <rPr>
        <b/>
        <sz val="11"/>
        <color theme="1"/>
        <rFont val="Times New Roman"/>
        <family val="1"/>
        <charset val="204"/>
      </rPr>
      <t>16шт.</t>
    </r>
    <r>
      <rPr>
        <sz val="11"/>
        <color theme="1"/>
        <rFont val="Times New Roman"/>
        <family val="1"/>
        <charset val="204"/>
      </rPr>
      <t xml:space="preserve"> (чердак) + </t>
    </r>
    <r>
      <rPr>
        <b/>
        <sz val="11"/>
        <color theme="1"/>
        <rFont val="Times New Roman"/>
        <family val="1"/>
        <charset val="204"/>
      </rPr>
      <t>15 шт.</t>
    </r>
    <r>
      <rPr>
        <sz val="11"/>
        <color theme="1"/>
        <rFont val="Times New Roman"/>
        <family val="1"/>
        <charset val="204"/>
      </rPr>
      <t>(подвал)</t>
    </r>
  </si>
  <si>
    <r>
      <t xml:space="preserve">d= 20mm– </t>
    </r>
    <r>
      <rPr>
        <b/>
        <sz val="11"/>
        <color theme="1"/>
        <rFont val="Times New Roman"/>
        <family val="1"/>
        <charset val="204"/>
      </rPr>
      <t>6шт.</t>
    </r>
    <r>
      <rPr>
        <sz val="11"/>
        <color theme="1"/>
        <rFont val="Times New Roman"/>
        <family val="1"/>
        <charset val="204"/>
      </rPr>
      <t xml:space="preserve"> (чердак) + </t>
    </r>
    <r>
      <rPr>
        <b/>
        <sz val="11"/>
        <color theme="1"/>
        <rFont val="Times New Roman"/>
        <family val="1"/>
        <charset val="204"/>
      </rPr>
      <t>1 шт.</t>
    </r>
    <r>
      <rPr>
        <sz val="11"/>
        <color theme="1"/>
        <rFont val="Times New Roman"/>
        <family val="1"/>
        <charset val="204"/>
      </rPr>
      <t>(подвал)</t>
    </r>
  </si>
  <si>
    <r>
      <t xml:space="preserve">d= 25mm – </t>
    </r>
    <r>
      <rPr>
        <b/>
        <sz val="11"/>
        <color theme="1"/>
        <rFont val="Times New Roman"/>
        <family val="1"/>
        <charset val="204"/>
      </rPr>
      <t>3шт.</t>
    </r>
    <r>
      <rPr>
        <sz val="11"/>
        <color theme="1"/>
        <rFont val="Times New Roman"/>
        <family val="1"/>
        <charset val="204"/>
      </rPr>
      <t xml:space="preserve"> (чердак)  + </t>
    </r>
    <r>
      <rPr>
        <b/>
        <sz val="11"/>
        <color theme="1"/>
        <rFont val="Times New Roman"/>
        <family val="1"/>
        <charset val="204"/>
      </rPr>
      <t>3шт.</t>
    </r>
    <r>
      <rPr>
        <sz val="11"/>
        <color theme="1"/>
        <rFont val="Times New Roman"/>
        <family val="1"/>
        <charset val="204"/>
      </rPr>
      <t>(подвал)</t>
    </r>
  </si>
  <si>
    <r>
      <t xml:space="preserve">d= 40mm – </t>
    </r>
    <r>
      <rPr>
        <b/>
        <sz val="11"/>
        <color theme="1"/>
        <rFont val="Times New Roman"/>
        <family val="1"/>
        <charset val="204"/>
      </rPr>
      <t>2шт.</t>
    </r>
    <r>
      <rPr>
        <sz val="11"/>
        <color theme="1"/>
        <rFont val="Times New Roman"/>
        <family val="1"/>
        <charset val="204"/>
      </rPr>
      <t xml:space="preserve"> (чердак) + </t>
    </r>
    <r>
      <rPr>
        <b/>
        <sz val="11"/>
        <color theme="1"/>
        <rFont val="Times New Roman"/>
        <family val="1"/>
        <charset val="204"/>
      </rPr>
      <t>5 шт.</t>
    </r>
    <r>
      <rPr>
        <sz val="11"/>
        <color theme="1"/>
        <rFont val="Times New Roman"/>
        <family val="1"/>
        <charset val="204"/>
      </rPr>
      <t>(подвал)</t>
    </r>
  </si>
  <si>
    <r>
      <t xml:space="preserve">d= 32mm – </t>
    </r>
    <r>
      <rPr>
        <b/>
        <sz val="11"/>
        <color theme="1"/>
        <rFont val="Times New Roman"/>
        <family val="1"/>
        <charset val="204"/>
      </rPr>
      <t>2шт.</t>
    </r>
    <r>
      <rPr>
        <sz val="11"/>
        <color theme="1"/>
        <rFont val="Times New Roman"/>
        <family val="1"/>
        <charset val="204"/>
      </rPr>
      <t xml:space="preserve"> (чердак)</t>
    </r>
  </si>
  <si>
    <r>
      <t xml:space="preserve">d= 50mm – </t>
    </r>
    <r>
      <rPr>
        <b/>
        <sz val="11"/>
        <color theme="1"/>
        <rFont val="Times New Roman"/>
        <family val="1"/>
        <charset val="204"/>
      </rPr>
      <t>3шт.</t>
    </r>
    <r>
      <rPr>
        <sz val="11"/>
        <color theme="1"/>
        <rFont val="Times New Roman"/>
        <family val="1"/>
        <charset val="204"/>
      </rPr>
      <t xml:space="preserve"> (чердак) + </t>
    </r>
    <r>
      <rPr>
        <b/>
        <sz val="11"/>
        <color theme="1"/>
        <rFont val="Times New Roman"/>
        <family val="1"/>
        <charset val="204"/>
      </rPr>
      <t>3 шт.</t>
    </r>
    <r>
      <rPr>
        <sz val="11"/>
        <color theme="1"/>
        <rFont val="Times New Roman"/>
        <family val="1"/>
        <charset val="204"/>
      </rPr>
      <t>(подвал)</t>
    </r>
  </si>
  <si>
    <r>
      <t xml:space="preserve">d= 80mm – </t>
    </r>
    <r>
      <rPr>
        <b/>
        <sz val="11"/>
        <color theme="1"/>
        <rFont val="Times New Roman"/>
        <family val="1"/>
        <charset val="204"/>
      </rPr>
      <t>1шт.</t>
    </r>
    <r>
      <rPr>
        <sz val="11"/>
        <color theme="1"/>
        <rFont val="Times New Roman"/>
        <family val="1"/>
        <charset val="204"/>
      </rPr>
      <t xml:space="preserve"> (чердак) + </t>
    </r>
    <r>
      <rPr>
        <b/>
        <sz val="11"/>
        <color theme="1"/>
        <rFont val="Times New Roman"/>
        <family val="1"/>
        <charset val="204"/>
      </rPr>
      <t>15 шт.</t>
    </r>
    <r>
      <rPr>
        <sz val="11"/>
        <color theme="1"/>
        <rFont val="Times New Roman"/>
        <family val="1"/>
        <charset val="204"/>
      </rPr>
      <t>(подвал)</t>
    </r>
  </si>
  <si>
    <r>
      <t xml:space="preserve">d= 25mm – </t>
    </r>
    <r>
      <rPr>
        <b/>
        <sz val="11"/>
        <color theme="1"/>
        <rFont val="Times New Roman"/>
        <family val="1"/>
        <charset val="204"/>
      </rPr>
      <t>8шт.</t>
    </r>
    <r>
      <rPr>
        <sz val="11"/>
        <color theme="1"/>
        <rFont val="Times New Roman"/>
        <family val="1"/>
        <charset val="204"/>
      </rPr>
      <t xml:space="preserve"> (чердак)</t>
    </r>
  </si>
  <si>
    <t xml:space="preserve">ВСЕГО: </t>
  </si>
  <si>
    <t>5.05х3629,9х12=</t>
  </si>
  <si>
    <t>4,92х5724,8х12=</t>
  </si>
  <si>
    <t>10.08.2015г.</t>
  </si>
  <si>
    <r>
      <t xml:space="preserve">Установка коллективной телеантенны - </t>
    </r>
    <r>
      <rPr>
        <b/>
        <sz val="11"/>
        <color theme="1"/>
        <rFont val="Times New Roman"/>
        <family val="1"/>
        <charset val="204"/>
      </rPr>
      <t>1 шт.</t>
    </r>
  </si>
  <si>
    <r>
      <t>Утепление фасада кв.№ 56 (</t>
    </r>
    <r>
      <rPr>
        <b/>
        <sz val="11"/>
        <color theme="1"/>
        <rFont val="Times New Roman"/>
        <family val="1"/>
        <charset val="204"/>
      </rPr>
      <t>18 м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)</t>
    </r>
  </si>
  <si>
    <r>
      <t>Восстановить теплоизоляцию трубопроводов (</t>
    </r>
    <r>
      <rPr>
        <b/>
        <sz val="11"/>
        <color theme="1"/>
        <rFont val="Times New Roman"/>
        <family val="1"/>
        <charset val="204"/>
      </rPr>
      <t>100 %</t>
    </r>
    <r>
      <rPr>
        <sz val="11"/>
        <color theme="1"/>
        <rFont val="Times New Roman"/>
        <family val="1"/>
        <charset val="204"/>
      </rPr>
      <t>)</t>
    </r>
  </si>
  <si>
    <r>
      <t xml:space="preserve">d= 15 mm – </t>
    </r>
    <r>
      <rPr>
        <b/>
        <sz val="11"/>
        <color theme="1"/>
        <rFont val="Times New Roman"/>
        <family val="1"/>
        <charset val="204"/>
      </rPr>
      <t>1шт.</t>
    </r>
    <r>
      <rPr>
        <sz val="11"/>
        <color theme="1"/>
        <rFont val="Times New Roman"/>
        <family val="1"/>
        <charset val="204"/>
      </rPr>
      <t xml:space="preserve"> (у/у)</t>
    </r>
  </si>
  <si>
    <r>
      <t xml:space="preserve">d= 20 mm – </t>
    </r>
    <r>
      <rPr>
        <b/>
        <sz val="11"/>
        <color theme="1"/>
        <rFont val="Times New Roman"/>
        <family val="1"/>
        <charset val="204"/>
      </rPr>
      <t>2шт.</t>
    </r>
    <r>
      <rPr>
        <sz val="11"/>
        <color theme="1"/>
        <rFont val="Times New Roman"/>
        <family val="1"/>
        <charset val="204"/>
      </rPr>
      <t xml:space="preserve"> (у/у)</t>
    </r>
  </si>
  <si>
    <r>
      <t xml:space="preserve">Монтаж на стояках отопления кранов Маевского (чердак) – </t>
    </r>
    <r>
      <rPr>
        <b/>
        <sz val="11"/>
        <color theme="1"/>
        <rFont val="Times New Roman"/>
        <family val="1"/>
        <charset val="204"/>
      </rPr>
      <t>30 шт.</t>
    </r>
  </si>
  <si>
    <t>22.06.2015г.</t>
  </si>
  <si>
    <t>3.32х3183х12=</t>
  </si>
  <si>
    <t>(3,98*4888,3*9)+(3,98*4887*3)=</t>
  </si>
  <si>
    <t>1.      </t>
  </si>
  <si>
    <r>
      <t xml:space="preserve">Ремонт кровли кв.№№ </t>
    </r>
    <r>
      <rPr>
        <sz val="11"/>
        <color rgb="FFFF0000"/>
        <rFont val="Times New Roman"/>
        <family val="1"/>
        <charset val="204"/>
      </rPr>
      <t>66</t>
    </r>
    <r>
      <rPr>
        <sz val="11"/>
        <color theme="1"/>
        <rFont val="Times New Roman"/>
        <family val="1"/>
        <charset val="204"/>
      </rPr>
      <t>,70,72,</t>
    </r>
    <r>
      <rPr>
        <sz val="11"/>
        <color rgb="FFFF0000"/>
        <rFont val="Times New Roman"/>
        <family val="1"/>
        <charset val="204"/>
      </rPr>
      <t>65</t>
    </r>
    <r>
      <rPr>
        <sz val="11"/>
        <color theme="1"/>
        <rFont val="Times New Roman"/>
        <family val="1"/>
        <charset val="204"/>
      </rPr>
      <t>,</t>
    </r>
    <r>
      <rPr>
        <sz val="11"/>
        <color rgb="FFFF0000"/>
        <rFont val="Times New Roman"/>
        <family val="1"/>
        <charset val="204"/>
      </rPr>
      <t>139</t>
    </r>
    <r>
      <rPr>
        <sz val="11"/>
        <color theme="1"/>
        <rFont val="Times New Roman"/>
        <family val="1"/>
        <charset val="204"/>
      </rPr>
      <t>,</t>
    </r>
    <r>
      <rPr>
        <sz val="11"/>
        <color rgb="FFFF0000"/>
        <rFont val="Times New Roman"/>
        <family val="1"/>
        <charset val="204"/>
      </rPr>
      <t>141</t>
    </r>
    <r>
      <rPr>
        <sz val="11"/>
        <color theme="1"/>
        <rFont val="Times New Roman"/>
        <family val="1"/>
        <charset val="204"/>
      </rPr>
      <t>,</t>
    </r>
    <r>
      <rPr>
        <sz val="11"/>
        <color rgb="FFFF0000"/>
        <rFont val="Times New Roman"/>
        <family val="1"/>
        <charset val="204"/>
      </rPr>
      <t>67</t>
    </r>
    <r>
      <rPr>
        <sz val="11"/>
        <color theme="1"/>
        <rFont val="Times New Roman"/>
        <family val="1"/>
        <charset val="204"/>
      </rPr>
      <t>(козырёк),139,140,</t>
    </r>
    <r>
      <rPr>
        <sz val="11"/>
        <color rgb="FFFF0000"/>
        <rFont val="Times New Roman"/>
        <family val="1"/>
        <charset val="204"/>
      </rPr>
      <t>142</t>
    </r>
    <r>
      <rPr>
        <sz val="11"/>
        <color theme="1"/>
        <rFont val="Times New Roman"/>
        <family val="1"/>
        <charset val="204"/>
      </rPr>
      <t>–</t>
    </r>
    <r>
      <rPr>
        <b/>
        <sz val="11"/>
        <color theme="1"/>
        <rFont val="Times New Roman"/>
        <family val="1"/>
        <charset val="204"/>
      </rPr>
      <t xml:space="preserve">210 м2 </t>
    </r>
    <r>
      <rPr>
        <sz val="11"/>
        <color theme="1"/>
        <rFont val="Times New Roman"/>
        <family val="1"/>
        <charset val="204"/>
      </rPr>
      <t>и над подъездом № 1</t>
    </r>
  </si>
  <si>
    <r>
      <t>Ремонт балконов кв.№№ 9, 62, 69, 54, 22, 72, 97, 13, 6,</t>
    </r>
    <r>
      <rPr>
        <sz val="11"/>
        <color rgb="FFFF0000"/>
        <rFont val="Times New Roman"/>
        <family val="1"/>
        <charset val="204"/>
      </rPr>
      <t>136,142</t>
    </r>
    <r>
      <rPr>
        <sz val="11"/>
        <color theme="1"/>
        <rFont val="Times New Roman"/>
        <family val="1"/>
        <charset val="204"/>
      </rPr>
      <t xml:space="preserve">. (укрепление мастикой ограждений) </t>
    </r>
  </si>
  <si>
    <r>
      <t>Замена клапанов мусоропровода 1йп-д-</t>
    </r>
    <r>
      <rPr>
        <b/>
        <sz val="11"/>
        <color theme="1"/>
        <rFont val="Times New Roman"/>
        <family val="1"/>
        <charset val="204"/>
      </rPr>
      <t>4 шт.</t>
    </r>
    <r>
      <rPr>
        <sz val="11"/>
        <color theme="1"/>
        <rFont val="Times New Roman"/>
        <family val="1"/>
        <charset val="204"/>
      </rPr>
      <t>;  2й п-д-</t>
    </r>
    <r>
      <rPr>
        <b/>
        <sz val="11"/>
        <color theme="1"/>
        <rFont val="Times New Roman"/>
        <family val="1"/>
        <charset val="204"/>
      </rPr>
      <t>4 шт.</t>
    </r>
  </si>
  <si>
    <r>
      <t xml:space="preserve">Ремонт бетонного крыльца </t>
    </r>
    <r>
      <rPr>
        <b/>
        <i/>
        <sz val="11"/>
        <color theme="1"/>
        <rFont val="Times New Roman"/>
        <family val="1"/>
        <charset val="204"/>
      </rPr>
      <t>2-й п-д</t>
    </r>
    <r>
      <rPr>
        <sz val="11"/>
        <color theme="1"/>
        <rFont val="Times New Roman"/>
        <family val="1"/>
        <charset val="204"/>
      </rPr>
      <t xml:space="preserve">  - </t>
    </r>
    <r>
      <rPr>
        <b/>
        <sz val="11"/>
        <color theme="1"/>
        <rFont val="Times New Roman"/>
        <family val="1"/>
        <charset val="204"/>
      </rPr>
      <t>4 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</si>
  <si>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 xml:space="preserve">Вентилей d= 15 mm – </t>
    </r>
    <r>
      <rPr>
        <b/>
        <sz val="11"/>
        <color theme="1"/>
        <rFont val="Times New Roman"/>
        <family val="1"/>
        <charset val="204"/>
      </rPr>
      <t>12 шт.</t>
    </r>
  </si>
  <si>
    <r>
      <t xml:space="preserve">Замена </t>
    </r>
    <r>
      <rPr>
        <b/>
        <sz val="11"/>
        <color theme="1"/>
        <rFont val="Times New Roman"/>
        <family val="1"/>
        <charset val="204"/>
      </rPr>
      <t>2-х врезок</t>
    </r>
    <r>
      <rPr>
        <sz val="11"/>
        <color theme="1"/>
        <rFont val="Times New Roman"/>
        <family val="1"/>
        <charset val="204"/>
      </rPr>
      <t xml:space="preserve"> ГХВС (d= 25 mm)</t>
    </r>
  </si>
  <si>
    <r>
      <t xml:space="preserve">(ЧЕРДАК)Монтаж кранов Маевского –  </t>
    </r>
    <r>
      <rPr>
        <b/>
        <sz val="11"/>
        <color theme="1"/>
        <rFont val="Times New Roman"/>
        <family val="1"/>
        <charset val="204"/>
      </rPr>
      <t>30 шт.</t>
    </r>
  </si>
  <si>
    <r>
      <t>Восстановление системы водостока (водосточные трубы – 4</t>
    </r>
    <r>
      <rPr>
        <b/>
        <sz val="11"/>
        <color theme="1"/>
        <rFont val="Times New Roman"/>
        <family val="1"/>
        <charset val="204"/>
      </rPr>
      <t xml:space="preserve"> шт.45 п. м.</t>
    </r>
    <r>
      <rPr>
        <sz val="11"/>
        <color theme="1"/>
        <rFont val="Times New Roman"/>
        <family val="1"/>
        <charset val="204"/>
      </rPr>
      <t xml:space="preserve">; желоб – </t>
    </r>
    <r>
      <rPr>
        <b/>
        <sz val="11"/>
        <color theme="1"/>
        <rFont val="Times New Roman"/>
        <family val="1"/>
        <charset val="204"/>
      </rPr>
      <t>5 п.м.</t>
    </r>
    <r>
      <rPr>
        <sz val="11"/>
        <color theme="1"/>
        <rFont val="Times New Roman"/>
        <family val="1"/>
        <charset val="204"/>
      </rPr>
      <t>)</t>
    </r>
  </si>
  <si>
    <r>
      <t xml:space="preserve">Ремонт межпанельных швов кв.№№ 49, 100,31, 46, 62, 87, 100, 151, 153 – </t>
    </r>
    <r>
      <rPr>
        <b/>
        <sz val="11"/>
        <color theme="1"/>
        <rFont val="Times New Roman"/>
        <family val="1"/>
        <charset val="204"/>
      </rPr>
      <t>56 м.п.</t>
    </r>
  </si>
  <si>
    <r>
      <t>Замена лежака отопления d= 76mm–</t>
    </r>
    <r>
      <rPr>
        <b/>
        <sz val="11"/>
        <color theme="1"/>
        <rFont val="Times New Roman"/>
        <family val="1"/>
        <charset val="204"/>
      </rPr>
      <t>20 п.м.</t>
    </r>
  </si>
  <si>
    <t>2.      </t>
  </si>
  <si>
    <r>
      <t xml:space="preserve">Теплоизоляция трубопроводов  - </t>
    </r>
    <r>
      <rPr>
        <b/>
        <sz val="11"/>
        <color theme="1"/>
        <rFont val="Times New Roman"/>
        <family val="1"/>
        <charset val="204"/>
      </rPr>
      <t>70%</t>
    </r>
  </si>
  <si>
    <r>
      <t>Установка кранов Маевского  -</t>
    </r>
    <r>
      <rPr>
        <b/>
        <sz val="11"/>
        <color theme="1"/>
        <rFont val="Times New Roman"/>
        <family val="1"/>
        <charset val="204"/>
      </rPr>
      <t>32 шт.</t>
    </r>
  </si>
  <si>
    <r>
      <t xml:space="preserve">Замена дверей в подвальное помещение </t>
    </r>
    <r>
      <rPr>
        <b/>
        <sz val="11"/>
        <color theme="1"/>
        <rFont val="Times New Roman"/>
        <family val="1"/>
        <charset val="204"/>
      </rPr>
      <t>3 шт.</t>
    </r>
  </si>
  <si>
    <r>
      <t xml:space="preserve">Монтаж слуховых окон подвального помещения </t>
    </r>
    <r>
      <rPr>
        <b/>
        <sz val="11"/>
        <color theme="1"/>
        <rFont val="Times New Roman"/>
        <family val="1"/>
        <charset val="204"/>
      </rPr>
      <t>5 шт.</t>
    </r>
  </si>
  <si>
    <r>
      <t>Частичная замена лежака канализации d= 110mm –</t>
    </r>
    <r>
      <rPr>
        <b/>
        <sz val="11"/>
        <color theme="1"/>
        <rFont val="Times New Roman"/>
        <family val="1"/>
        <charset val="204"/>
      </rPr>
      <t>9м.</t>
    </r>
  </si>
  <si>
    <t>4.      </t>
  </si>
  <si>
    <t>5.      </t>
  </si>
  <si>
    <t>1.47х3054,7х12=</t>
  </si>
  <si>
    <t>3,63*4966,1*4+4,65*(4966,1*6+5009,4*2)=</t>
  </si>
  <si>
    <t>5,18х1241,7х12=</t>
  </si>
  <si>
    <t>6,42х2118,8х12=</t>
  </si>
  <si>
    <t>2,34х3054,3х12=</t>
  </si>
  <si>
    <t>1.64х3035,06х12=</t>
  </si>
  <si>
    <t>5.12х2758,8х12=169500.7</t>
  </si>
  <si>
    <t>3,66х4020х12=</t>
  </si>
  <si>
    <t>3,12*2642*12=</t>
  </si>
  <si>
    <t>2,86х3901,4х12=</t>
  </si>
  <si>
    <t>3,05х2955,4х12=</t>
  </si>
  <si>
    <t>3,32х1269,1х12=</t>
  </si>
  <si>
    <t>3.54х1988,7м2х12мес.=</t>
  </si>
  <si>
    <t>3.04х821,9х12=</t>
  </si>
  <si>
    <t>3.04х878,6х12=</t>
  </si>
  <si>
    <t>3.04х1135,2х12=</t>
  </si>
  <si>
    <t>4,05*755,7*12=</t>
  </si>
  <si>
    <t xml:space="preserve">МИРОНОВА – 37 </t>
  </si>
  <si>
    <t xml:space="preserve">МИРОНОВА – 37 Б </t>
  </si>
  <si>
    <t xml:space="preserve">МИРОНОВА - 37 В </t>
  </si>
  <si>
    <t xml:space="preserve">КИРОВА - 2 </t>
  </si>
  <si>
    <t xml:space="preserve">МИРОНОВА – 31Б </t>
  </si>
  <si>
    <t xml:space="preserve">МИРОНОВА – 35  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</si>
</sst>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164" formatCode="0.0"/>
    <numFmt numFmtId="165" formatCode="#,##0.00&quot;р.&quot;"/>
    <numFmt numFmtId="166" formatCode="_-* #,##0.0&quot;р.&quot;_-;\-* #,##0.0&quot;р.&quot;_-;_-* &quot;-&quot;??&quot;р.&quot;_-;_-@_-"/>
    <numFmt numFmtId="167" formatCode="#,##0.0&quot;р.&quot;"/>
    <numFmt numFmtId="168" formatCode="_-* #,##0.0&quot;р.&quot;_-;\-* #,##0.0&quot;р.&quot;_-;_-* &quot;-&quot;?&quot;р.&quot;_-;_-@_-"/>
  </numFmts>
  <fonts count="3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vertAlign val="superscript"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9" fillId="0" borderId="0" applyFont="0" applyFill="0" applyBorder="0" applyAlignment="0" applyProtection="0"/>
  </cellStyleXfs>
  <cellXfs count="623">
    <xf numFmtId="0" fontId="0" fillId="0" borderId="0" xfId="0"/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4" xfId="0" applyBorder="1"/>
    <xf numFmtId="0" fontId="0" fillId="0" borderId="0" xfId="0" applyAlignment="1">
      <alignment wrapText="1"/>
    </xf>
    <xf numFmtId="0" fontId="9" fillId="0" borderId="3" xfId="0" applyFont="1" applyBorder="1" applyAlignment="1">
      <alignment horizontal="left" vertical="top" wrapText="1" indent="2"/>
    </xf>
    <xf numFmtId="0" fontId="8" fillId="0" borderId="7" xfId="0" applyFont="1" applyBorder="1" applyAlignment="1">
      <alignment vertical="top" wrapText="1"/>
    </xf>
    <xf numFmtId="0" fontId="2" fillId="0" borderId="0" xfId="0" applyFont="1" applyAlignment="1"/>
    <xf numFmtId="0" fontId="9" fillId="0" borderId="3" xfId="0" applyFont="1" applyBorder="1" applyAlignment="1">
      <alignment horizontal="left" vertical="top" wrapText="1" indent="3"/>
    </xf>
    <xf numFmtId="0" fontId="18" fillId="0" borderId="3" xfId="0" applyFont="1" applyBorder="1" applyAlignment="1">
      <alignment horizontal="left" vertical="top" wrapText="1" indent="2"/>
    </xf>
    <xf numFmtId="0" fontId="9" fillId="0" borderId="3" xfId="0" applyFont="1" applyBorder="1" applyAlignment="1">
      <alignment horizontal="left" vertical="top" wrapText="1" indent="4"/>
    </xf>
    <xf numFmtId="0" fontId="8" fillId="0" borderId="1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8" fillId="3" borderId="13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0" fillId="0" borderId="11" xfId="0" applyBorder="1"/>
    <xf numFmtId="0" fontId="0" fillId="0" borderId="0" xfId="0" applyFill="1"/>
    <xf numFmtId="0" fontId="9" fillId="0" borderId="11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 wrapText="1" indent="2"/>
    </xf>
    <xf numFmtId="0" fontId="9" fillId="0" borderId="3" xfId="0" applyFont="1" applyBorder="1" applyAlignment="1">
      <alignment horizontal="left" vertical="top" wrapText="1" indent="3"/>
    </xf>
    <xf numFmtId="0" fontId="8" fillId="3" borderId="13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9" fillId="0" borderId="15" xfId="0" applyFont="1" applyBorder="1" applyAlignment="1">
      <alignment horizontal="left" vertical="top" wrapText="1" indent="2"/>
    </xf>
    <xf numFmtId="2" fontId="9" fillId="0" borderId="3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8" fillId="0" borderId="8" xfId="0" applyFont="1" applyBorder="1" applyAlignment="1">
      <alignment horizontal="right" vertical="top" wrapText="1"/>
    </xf>
    <xf numFmtId="164" fontId="8" fillId="0" borderId="4" xfId="0" applyNumberFormat="1" applyFont="1" applyBorder="1" applyAlignment="1">
      <alignment horizontal="left" vertical="top" wrapText="1"/>
    </xf>
    <xf numFmtId="165" fontId="8" fillId="0" borderId="4" xfId="0" applyNumberFormat="1" applyFont="1" applyBorder="1" applyAlignment="1">
      <alignment horizontal="left" vertical="top" wrapText="1"/>
    </xf>
    <xf numFmtId="166" fontId="8" fillId="0" borderId="4" xfId="1" applyNumberFormat="1" applyFont="1" applyBorder="1" applyAlignment="1">
      <alignment vertical="top" wrapText="1"/>
    </xf>
    <xf numFmtId="0" fontId="1" fillId="0" borderId="8" xfId="0" applyFont="1" applyBorder="1" applyAlignment="1">
      <alignment horizontal="right" vertical="top" wrapText="1"/>
    </xf>
    <xf numFmtId="166" fontId="1" fillId="0" borderId="4" xfId="1" applyNumberFormat="1" applyFont="1" applyBorder="1" applyAlignment="1">
      <alignment horizontal="left" vertical="top" wrapText="1"/>
    </xf>
    <xf numFmtId="0" fontId="9" fillId="0" borderId="8" xfId="0" applyFont="1" applyBorder="1" applyAlignment="1">
      <alignment horizontal="right" vertical="top" wrapText="1"/>
    </xf>
    <xf numFmtId="164" fontId="9" fillId="0" borderId="8" xfId="0" applyNumberFormat="1" applyFont="1" applyBorder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166" fontId="18" fillId="0" borderId="4" xfId="1" applyNumberFormat="1" applyFont="1" applyBorder="1" applyAlignment="1">
      <alignment vertical="top" wrapText="1"/>
    </xf>
    <xf numFmtId="0" fontId="8" fillId="0" borderId="11" xfId="0" applyFont="1" applyBorder="1" applyAlignment="1">
      <alignment vertical="center" wrapText="1"/>
    </xf>
    <xf numFmtId="166" fontId="8" fillId="0" borderId="8" xfId="1" applyNumberFormat="1" applyFont="1" applyBorder="1" applyAlignment="1">
      <alignment horizontal="left" vertical="top" wrapText="1"/>
    </xf>
    <xf numFmtId="0" fontId="8" fillId="0" borderId="8" xfId="0" applyFont="1" applyFill="1" applyBorder="1" applyAlignment="1">
      <alignment horizontal="right" vertical="top" wrapText="1"/>
    </xf>
    <xf numFmtId="0" fontId="34" fillId="0" borderId="3" xfId="0" applyFont="1" applyFill="1" applyBorder="1" applyAlignment="1">
      <alignment horizontal="left" vertical="top" wrapText="1" indent="3"/>
    </xf>
    <xf numFmtId="0" fontId="14" fillId="0" borderId="3" xfId="0" applyFont="1" applyBorder="1" applyAlignment="1">
      <alignment horizontal="left" vertical="top" wrapText="1" indent="2"/>
    </xf>
    <xf numFmtId="0" fontId="14" fillId="0" borderId="3" xfId="0" applyFont="1" applyFill="1" applyBorder="1" applyAlignment="1">
      <alignment horizontal="left" vertical="top" wrapText="1" indent="2"/>
    </xf>
    <xf numFmtId="0" fontId="0" fillId="0" borderId="0" xfId="0" applyFont="1"/>
    <xf numFmtId="0" fontId="5" fillId="0" borderId="11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right" vertical="top" wrapText="1"/>
    </xf>
    <xf numFmtId="166" fontId="5" fillId="0" borderId="4" xfId="1" applyNumberFormat="1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 indent="2"/>
    </xf>
    <xf numFmtId="0" fontId="14" fillId="0" borderId="3" xfId="0" applyFont="1" applyFill="1" applyBorder="1" applyAlignment="1">
      <alignment horizontal="left" vertical="top" wrapText="1" indent="3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right" vertical="top" wrapText="1"/>
    </xf>
    <xf numFmtId="166" fontId="5" fillId="0" borderId="5" xfId="1" applyNumberFormat="1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166" fontId="5" fillId="0" borderId="4" xfId="1" applyNumberFormat="1" applyFont="1" applyBorder="1" applyAlignment="1">
      <alignment vertical="top" wrapText="1"/>
    </xf>
    <xf numFmtId="0" fontId="5" fillId="0" borderId="8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8" fillId="0" borderId="11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8" xfId="0" applyFont="1" applyBorder="1" applyAlignment="1">
      <alignment horizontal="right" vertical="top" wrapText="1"/>
    </xf>
    <xf numFmtId="44" fontId="4" fillId="0" borderId="4" xfId="1" applyFont="1" applyBorder="1" applyAlignment="1">
      <alignment vertical="top" wrapText="1"/>
    </xf>
    <xf numFmtId="44" fontId="8" fillId="0" borderId="4" xfId="1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14" fillId="0" borderId="11" xfId="0" applyFont="1" applyFill="1" applyBorder="1" applyAlignment="1">
      <alignment vertical="top" wrapText="1"/>
    </xf>
    <xf numFmtId="0" fontId="14" fillId="0" borderId="3" xfId="0" applyFont="1" applyFill="1" applyBorder="1" applyAlignment="1">
      <alignment horizontal="left" vertical="top" wrapText="1" indent="2"/>
    </xf>
    <xf numFmtId="166" fontId="14" fillId="0" borderId="4" xfId="1" applyNumberFormat="1" applyFont="1" applyFill="1" applyBorder="1" applyAlignment="1">
      <alignment vertical="top" wrapText="1"/>
    </xf>
    <xf numFmtId="44" fontId="4" fillId="0" borderId="4" xfId="1" applyNumberFormat="1" applyFont="1" applyBorder="1" applyAlignment="1">
      <alignment vertical="top" wrapText="1"/>
    </xf>
    <xf numFmtId="0" fontId="8" fillId="0" borderId="1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66" fontId="5" fillId="0" borderId="11" xfId="1" applyNumberFormat="1" applyFont="1" applyBorder="1" applyAlignment="1">
      <alignment vertical="top" wrapText="1"/>
    </xf>
    <xf numFmtId="166" fontId="5" fillId="0" borderId="4" xfId="1" applyNumberFormat="1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166" fontId="18" fillId="0" borderId="8" xfId="1" applyNumberFormat="1" applyFont="1" applyBorder="1" applyAlignment="1">
      <alignment horizontal="center" wrapText="1"/>
    </xf>
    <xf numFmtId="0" fontId="18" fillId="3" borderId="11" xfId="0" applyFont="1" applyFill="1" applyBorder="1" applyAlignment="1">
      <alignment horizontal="center" wrapText="1"/>
    </xf>
    <xf numFmtId="0" fontId="18" fillId="3" borderId="4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3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3" borderId="13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 indent="2"/>
    </xf>
    <xf numFmtId="0" fontId="9" fillId="0" borderId="2" xfId="0" applyFont="1" applyBorder="1" applyAlignment="1">
      <alignment horizontal="left" vertical="top" wrapText="1" indent="2"/>
    </xf>
    <xf numFmtId="0" fontId="9" fillId="0" borderId="3" xfId="0" applyFont="1" applyBorder="1" applyAlignment="1">
      <alignment horizontal="left" vertical="top" wrapText="1" indent="2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0" xfId="0" applyFont="1" applyBorder="1" applyAlignment="1">
      <alignment horizontal="right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8" fillId="0" borderId="13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3" fillId="0" borderId="13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166" fontId="14" fillId="0" borderId="13" xfId="1" applyNumberFormat="1" applyFont="1" applyBorder="1" applyAlignment="1">
      <alignment horizontal="center" wrapText="1"/>
    </xf>
    <xf numFmtId="166" fontId="14" fillId="0" borderId="5" xfId="1" applyNumberFormat="1" applyFont="1" applyBorder="1" applyAlignment="1">
      <alignment horizontal="center" wrapText="1"/>
    </xf>
    <xf numFmtId="166" fontId="14" fillId="0" borderId="12" xfId="1" applyNumberFormat="1" applyFont="1" applyBorder="1" applyAlignment="1">
      <alignment horizontal="center" wrapText="1"/>
    </xf>
    <xf numFmtId="166" fontId="14" fillId="0" borderId="6" xfId="1" applyNumberFormat="1" applyFont="1" applyBorder="1" applyAlignment="1">
      <alignment horizontal="center" wrapText="1"/>
    </xf>
    <xf numFmtId="0" fontId="18" fillId="0" borderId="11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4" fillId="3" borderId="11" xfId="0" applyFont="1" applyFill="1" applyBorder="1" applyAlignment="1">
      <alignment horizontal="center" wrapText="1"/>
    </xf>
    <xf numFmtId="0" fontId="14" fillId="3" borderId="8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justify" vertical="top" wrapText="1"/>
    </xf>
    <xf numFmtId="0" fontId="14" fillId="0" borderId="4" xfId="0" applyFont="1" applyFill="1" applyBorder="1" applyAlignment="1">
      <alignment horizontal="justify" vertical="top" wrapText="1"/>
    </xf>
    <xf numFmtId="166" fontId="14" fillId="0" borderId="11" xfId="1" applyNumberFormat="1" applyFont="1" applyFill="1" applyBorder="1" applyAlignment="1">
      <alignment horizontal="center" vertical="center" wrapText="1"/>
    </xf>
    <xf numFmtId="166" fontId="14" fillId="0" borderId="4" xfId="1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3" fillId="0" borderId="11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justify" vertical="top" wrapText="1"/>
    </xf>
    <xf numFmtId="44" fontId="18" fillId="0" borderId="11" xfId="1" applyFont="1" applyBorder="1" applyAlignment="1">
      <alignment horizontal="center" wrapText="1"/>
    </xf>
    <xf numFmtId="44" fontId="18" fillId="0" borderId="4" xfId="1" applyFont="1" applyBorder="1" applyAlignment="1">
      <alignment horizontal="center" wrapText="1"/>
    </xf>
    <xf numFmtId="0" fontId="8" fillId="3" borderId="11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4" fillId="0" borderId="1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8" fillId="0" borderId="11" xfId="1" applyFont="1" applyBorder="1" applyAlignment="1">
      <alignment vertical="top" wrapText="1"/>
    </xf>
    <xf numFmtId="44" fontId="8" fillId="0" borderId="4" xfId="1" applyFont="1" applyBorder="1" applyAlignment="1">
      <alignment vertical="top" wrapText="1"/>
    </xf>
    <xf numFmtId="44" fontId="8" fillId="0" borderId="11" xfId="1" applyFont="1" applyBorder="1" applyAlignment="1">
      <alignment horizontal="center" wrapText="1"/>
    </xf>
    <xf numFmtId="44" fontId="8" fillId="0" borderId="4" xfId="1" applyFont="1" applyBorder="1" applyAlignment="1">
      <alignment horizontal="center" wrapText="1"/>
    </xf>
    <xf numFmtId="0" fontId="17" fillId="0" borderId="11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44" fontId="9" fillId="0" borderId="11" xfId="1" applyFont="1" applyBorder="1" applyAlignment="1">
      <alignment horizontal="center" wrapText="1"/>
    </xf>
    <xf numFmtId="44" fontId="9" fillId="0" borderId="4" xfId="1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8" fillId="0" borderId="8" xfId="0" applyFont="1" applyBorder="1" applyAlignment="1">
      <alignment vertical="top" wrapText="1"/>
    </xf>
    <xf numFmtId="0" fontId="17" fillId="0" borderId="11" xfId="0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0" fontId="17" fillId="3" borderId="9" xfId="0" applyFont="1" applyFill="1" applyBorder="1" applyAlignment="1">
      <alignment vertical="top" wrapText="1"/>
    </xf>
    <xf numFmtId="0" fontId="17" fillId="3" borderId="7" xfId="0" applyFont="1" applyFill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3" fillId="0" borderId="9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44" fontId="9" fillId="0" borderId="13" xfId="1" applyFont="1" applyBorder="1" applyAlignment="1">
      <alignment horizontal="center" wrapText="1"/>
    </xf>
    <xf numFmtId="44" fontId="9" fillId="0" borderId="5" xfId="1" applyFont="1" applyBorder="1" applyAlignment="1">
      <alignment horizontal="center" wrapText="1"/>
    </xf>
    <xf numFmtId="44" fontId="9" fillId="0" borderId="9" xfId="1" applyFont="1" applyBorder="1" applyAlignment="1">
      <alignment horizontal="center" wrapText="1"/>
    </xf>
    <xf numFmtId="44" fontId="9" fillId="0" borderId="7" xfId="1" applyFont="1" applyBorder="1" applyAlignment="1">
      <alignment horizontal="center" wrapText="1"/>
    </xf>
    <xf numFmtId="0" fontId="17" fillId="3" borderId="13" xfId="0" applyFont="1" applyFill="1" applyBorder="1" applyAlignment="1">
      <alignment vertical="top" wrapText="1"/>
    </xf>
    <xf numFmtId="0" fontId="17" fillId="3" borderId="5" xfId="0" applyFont="1" applyFill="1" applyBorder="1" applyAlignment="1">
      <alignment vertical="top" wrapText="1"/>
    </xf>
    <xf numFmtId="44" fontId="9" fillId="0" borderId="12" xfId="1" applyFont="1" applyBorder="1" applyAlignment="1">
      <alignment horizontal="center" wrapText="1"/>
    </xf>
    <xf numFmtId="44" fontId="9" fillId="0" borderId="6" xfId="1" applyFont="1" applyBorder="1" applyAlignment="1">
      <alignment horizontal="center" wrapText="1"/>
    </xf>
    <xf numFmtId="44" fontId="28" fillId="0" borderId="11" xfId="1" applyFont="1" applyBorder="1" applyAlignment="1">
      <alignment vertical="top" wrapText="1"/>
    </xf>
    <xf numFmtId="44" fontId="28" fillId="0" borderId="4" xfId="1" applyFont="1" applyBorder="1" applyAlignment="1">
      <alignment vertical="top" wrapText="1"/>
    </xf>
    <xf numFmtId="166" fontId="8" fillId="0" borderId="11" xfId="1" applyNumberFormat="1" applyFont="1" applyBorder="1" applyAlignment="1">
      <alignment vertical="top" wrapText="1"/>
    </xf>
    <xf numFmtId="166" fontId="8" fillId="0" borderId="4" xfId="1" applyNumberFormat="1" applyFont="1" applyBorder="1" applyAlignment="1">
      <alignment vertical="top" wrapText="1"/>
    </xf>
    <xf numFmtId="166" fontId="18" fillId="0" borderId="11" xfId="1" applyNumberFormat="1" applyFont="1" applyBorder="1" applyAlignment="1">
      <alignment horizontal="center" wrapText="1"/>
    </xf>
    <xf numFmtId="166" fontId="18" fillId="0" borderId="4" xfId="1" applyNumberFormat="1" applyFont="1" applyBorder="1" applyAlignment="1">
      <alignment horizontal="center" wrapText="1"/>
    </xf>
    <xf numFmtId="166" fontId="18" fillId="0" borderId="13" xfId="1" applyNumberFormat="1" applyFont="1" applyBorder="1" applyAlignment="1">
      <alignment horizontal="center" wrapText="1"/>
    </xf>
    <xf numFmtId="166" fontId="18" fillId="0" borderId="5" xfId="1" applyNumberFormat="1" applyFont="1" applyBorder="1" applyAlignment="1">
      <alignment horizontal="center" wrapText="1"/>
    </xf>
    <xf numFmtId="166" fontId="18" fillId="0" borderId="12" xfId="1" applyNumberFormat="1" applyFont="1" applyBorder="1" applyAlignment="1">
      <alignment horizontal="center" wrapText="1"/>
    </xf>
    <xf numFmtId="166" fontId="18" fillId="0" borderId="6" xfId="1" applyNumberFormat="1" applyFont="1" applyBorder="1" applyAlignment="1">
      <alignment horizontal="center" wrapText="1"/>
    </xf>
    <xf numFmtId="166" fontId="18" fillId="0" borderId="9" xfId="1" applyNumberFormat="1" applyFont="1" applyBorder="1" applyAlignment="1">
      <alignment horizontal="center" wrapText="1"/>
    </xf>
    <xf numFmtId="166" fontId="18" fillId="0" borderId="7" xfId="1" applyNumberFormat="1" applyFont="1" applyBorder="1" applyAlignment="1">
      <alignment horizontal="center" wrapText="1"/>
    </xf>
    <xf numFmtId="166" fontId="8" fillId="0" borderId="8" xfId="0" applyNumberFormat="1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6" fontId="14" fillId="0" borderId="9" xfId="1" applyNumberFormat="1" applyFont="1" applyBorder="1" applyAlignment="1">
      <alignment horizontal="center" wrapText="1"/>
    </xf>
    <xf numFmtId="166" fontId="14" fillId="0" borderId="7" xfId="1" applyNumberFormat="1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66" fontId="18" fillId="0" borderId="11" xfId="1" applyNumberFormat="1" applyFont="1" applyBorder="1" applyAlignment="1">
      <alignment wrapText="1"/>
    </xf>
    <xf numFmtId="166" fontId="18" fillId="0" borderId="4" xfId="1" applyNumberFormat="1" applyFont="1" applyBorder="1" applyAlignment="1">
      <alignment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166" fontId="14" fillId="0" borderId="11" xfId="1" applyNumberFormat="1" applyFont="1" applyBorder="1" applyAlignment="1">
      <alignment horizontal="center" wrapText="1"/>
    </xf>
    <xf numFmtId="166" fontId="14" fillId="0" borderId="4" xfId="1" applyNumberFormat="1" applyFont="1" applyBorder="1" applyAlignment="1">
      <alignment horizontal="center" wrapText="1"/>
    </xf>
    <xf numFmtId="0" fontId="18" fillId="0" borderId="12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14" fillId="3" borderId="13" xfId="0" applyFont="1" applyFill="1" applyBorder="1" applyAlignment="1">
      <alignment horizontal="center" wrapText="1"/>
    </xf>
    <xf numFmtId="0" fontId="14" fillId="3" borderId="14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6" fillId="0" borderId="11" xfId="0" applyFont="1" applyBorder="1" applyAlignment="1">
      <alignment vertical="top" wrapText="1"/>
    </xf>
    <xf numFmtId="0" fontId="26" fillId="0" borderId="4" xfId="0" applyFont="1" applyBorder="1" applyAlignment="1">
      <alignment vertical="top" wrapText="1"/>
    </xf>
    <xf numFmtId="166" fontId="14" fillId="0" borderId="11" xfId="1" applyNumberFormat="1" applyFont="1" applyBorder="1" applyAlignment="1">
      <alignment vertical="top" wrapText="1"/>
    </xf>
    <xf numFmtId="166" fontId="14" fillId="0" borderId="4" xfId="1" applyNumberFormat="1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4" fillId="0" borderId="11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5" fillId="0" borderId="1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166" fontId="5" fillId="0" borderId="11" xfId="0" applyNumberFormat="1" applyFont="1" applyBorder="1" applyAlignment="1">
      <alignment vertical="top" wrapText="1"/>
    </xf>
    <xf numFmtId="166" fontId="5" fillId="0" borderId="4" xfId="0" applyNumberFormat="1" applyFont="1" applyBorder="1" applyAlignment="1">
      <alignment vertical="top" wrapText="1"/>
    </xf>
    <xf numFmtId="168" fontId="4" fillId="0" borderId="11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6" fontId="5" fillId="0" borderId="13" xfId="1" applyNumberFormat="1" applyFont="1" applyBorder="1" applyAlignment="1">
      <alignment vertical="top" wrapText="1"/>
    </xf>
    <xf numFmtId="166" fontId="5" fillId="0" borderId="5" xfId="1" applyNumberFormat="1" applyFont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166" fontId="5" fillId="0" borderId="11" xfId="1" applyNumberFormat="1" applyFont="1" applyFill="1" applyBorder="1" applyAlignment="1">
      <alignment vertical="top" wrapText="1"/>
    </xf>
    <xf numFmtId="166" fontId="5" fillId="0" borderId="4" xfId="1" applyNumberFormat="1" applyFont="1" applyFill="1" applyBorder="1" applyAlignment="1">
      <alignment vertical="top" wrapText="1"/>
    </xf>
    <xf numFmtId="2" fontId="5" fillId="0" borderId="11" xfId="0" applyNumberFormat="1" applyFont="1" applyFill="1" applyBorder="1" applyAlignment="1">
      <alignment vertical="top" wrapText="1"/>
    </xf>
    <xf numFmtId="0" fontId="14" fillId="0" borderId="11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5" fillId="0" borderId="13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 indent="2"/>
    </xf>
    <xf numFmtId="0" fontId="14" fillId="0" borderId="3" xfId="0" applyFont="1" applyFill="1" applyBorder="1" applyAlignment="1">
      <alignment horizontal="left" vertical="top" wrapText="1" indent="2"/>
    </xf>
    <xf numFmtId="0" fontId="14" fillId="0" borderId="13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14" fillId="0" borderId="9" xfId="0" applyFont="1" applyFill="1" applyBorder="1" applyAlignment="1">
      <alignment vertical="top" wrapText="1"/>
    </xf>
    <xf numFmtId="0" fontId="14" fillId="0" borderId="7" xfId="0" applyFont="1" applyFill="1" applyBorder="1" applyAlignment="1">
      <alignment vertical="top" wrapText="1"/>
    </xf>
    <xf numFmtId="166" fontId="14" fillId="0" borderId="13" xfId="1" applyNumberFormat="1" applyFont="1" applyFill="1" applyBorder="1" applyAlignment="1">
      <alignment horizontal="center" vertical="center" wrapText="1"/>
    </xf>
    <xf numFmtId="166" fontId="14" fillId="0" borderId="5" xfId="1" applyNumberFormat="1" applyFont="1" applyFill="1" applyBorder="1" applyAlignment="1">
      <alignment horizontal="center" vertical="center" wrapText="1"/>
    </xf>
    <xf numFmtId="166" fontId="14" fillId="0" borderId="9" xfId="1" applyNumberFormat="1" applyFont="1" applyFill="1" applyBorder="1" applyAlignment="1">
      <alignment horizontal="center" vertical="center" wrapText="1"/>
    </xf>
    <xf numFmtId="166" fontId="14" fillId="0" borderId="7" xfId="1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166" fontId="14" fillId="0" borderId="12" xfId="1" applyNumberFormat="1" applyFont="1" applyFill="1" applyBorder="1" applyAlignment="1">
      <alignment horizontal="center" vertical="center" wrapText="1"/>
    </xf>
    <xf numFmtId="166" fontId="14" fillId="0" borderId="6" xfId="1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3" borderId="12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 indent="2"/>
    </xf>
    <xf numFmtId="0" fontId="14" fillId="0" borderId="12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horizontal="justify" wrapText="1"/>
    </xf>
    <xf numFmtId="0" fontId="14" fillId="0" borderId="5" xfId="0" applyFont="1" applyFill="1" applyBorder="1" applyAlignment="1">
      <alignment horizontal="justify" wrapText="1"/>
    </xf>
    <xf numFmtId="0" fontId="14" fillId="0" borderId="9" xfId="0" applyFont="1" applyFill="1" applyBorder="1" applyAlignment="1">
      <alignment horizontal="justify" wrapText="1"/>
    </xf>
    <xf numFmtId="0" fontId="14" fillId="0" borderId="7" xfId="0" applyFont="1" applyFill="1" applyBorder="1" applyAlignment="1">
      <alignment horizontal="justify" wrapText="1"/>
    </xf>
    <xf numFmtId="0" fontId="14" fillId="0" borderId="13" xfId="0" applyFont="1" applyFill="1" applyBorder="1" applyAlignment="1">
      <alignment horizontal="justify" vertical="top" wrapText="1"/>
    </xf>
    <xf numFmtId="0" fontId="14" fillId="0" borderId="5" xfId="0" applyFont="1" applyFill="1" applyBorder="1" applyAlignment="1">
      <alignment horizontal="justify" vertical="top" wrapText="1"/>
    </xf>
    <xf numFmtId="0" fontId="14" fillId="0" borderId="9" xfId="0" applyFont="1" applyFill="1" applyBorder="1" applyAlignment="1">
      <alignment horizontal="justify" vertical="top" wrapText="1"/>
    </xf>
    <xf numFmtId="0" fontId="14" fillId="0" borderId="7" xfId="0" applyFont="1" applyFill="1" applyBorder="1" applyAlignment="1">
      <alignment horizontal="justify" vertical="top" wrapText="1"/>
    </xf>
    <xf numFmtId="0" fontId="14" fillId="0" borderId="12" xfId="0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34" fillId="0" borderId="1" xfId="0" applyFont="1" applyFill="1" applyBorder="1" applyAlignment="1">
      <alignment horizontal="left" vertical="top" wrapText="1" indent="3"/>
    </xf>
    <xf numFmtId="0" fontId="34" fillId="0" borderId="2" xfId="0" applyFont="1" applyFill="1" applyBorder="1" applyAlignment="1">
      <alignment horizontal="left" vertical="top" wrapText="1" indent="3"/>
    </xf>
    <xf numFmtId="0" fontId="34" fillId="0" borderId="3" xfId="0" applyFont="1" applyFill="1" applyBorder="1" applyAlignment="1">
      <alignment horizontal="left" vertical="top" wrapText="1" indent="3"/>
    </xf>
    <xf numFmtId="0" fontId="25" fillId="0" borderId="13" xfId="0" applyFont="1" applyFill="1" applyBorder="1" applyAlignment="1">
      <alignment wrapText="1"/>
    </xf>
    <xf numFmtId="0" fontId="25" fillId="0" borderId="5" xfId="0" applyFont="1" applyFill="1" applyBorder="1" applyAlignment="1">
      <alignment wrapText="1"/>
    </xf>
    <xf numFmtId="0" fontId="5" fillId="7" borderId="11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 wrapText="1"/>
    </xf>
    <xf numFmtId="166" fontId="5" fillId="0" borderId="11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0" fontId="14" fillId="3" borderId="13" xfId="0" applyFont="1" applyFill="1" applyBorder="1" applyAlignment="1">
      <alignment wrapText="1"/>
    </xf>
    <xf numFmtId="0" fontId="14" fillId="3" borderId="5" xfId="0" applyFont="1" applyFill="1" applyBorder="1" applyAlignment="1">
      <alignment wrapText="1"/>
    </xf>
    <xf numFmtId="0" fontId="14" fillId="3" borderId="12" xfId="0" applyFont="1" applyFill="1" applyBorder="1" applyAlignment="1">
      <alignment wrapText="1"/>
    </xf>
    <xf numFmtId="0" fontId="14" fillId="3" borderId="6" xfId="0" applyFont="1" applyFill="1" applyBorder="1" applyAlignment="1">
      <alignment wrapText="1"/>
    </xf>
    <xf numFmtId="0" fontId="14" fillId="3" borderId="9" xfId="0" applyFont="1" applyFill="1" applyBorder="1" applyAlignment="1">
      <alignment wrapText="1"/>
    </xf>
    <xf numFmtId="0" fontId="14" fillId="3" borderId="7" xfId="0" applyFont="1" applyFill="1" applyBorder="1" applyAlignment="1">
      <alignment wrapText="1"/>
    </xf>
    <xf numFmtId="0" fontId="5" fillId="0" borderId="8" xfId="0" applyFont="1" applyBorder="1" applyAlignment="1">
      <alignment vertical="top" wrapText="1"/>
    </xf>
    <xf numFmtId="0" fontId="14" fillId="0" borderId="1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5" fillId="0" borderId="9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 indent="2"/>
    </xf>
    <xf numFmtId="0" fontId="14" fillId="0" borderId="3" xfId="0" applyFont="1" applyBorder="1" applyAlignment="1">
      <alignment horizontal="left" vertical="top" wrapText="1" indent="2"/>
    </xf>
    <xf numFmtId="0" fontId="14" fillId="0" borderId="13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166" fontId="14" fillId="0" borderId="13" xfId="1" applyNumberFormat="1" applyFont="1" applyBorder="1" applyAlignment="1">
      <alignment vertical="top" wrapText="1"/>
    </xf>
    <xf numFmtId="166" fontId="14" fillId="0" borderId="5" xfId="1" applyNumberFormat="1" applyFont="1" applyBorder="1" applyAlignment="1">
      <alignment vertical="top" wrapText="1"/>
    </xf>
    <xf numFmtId="166" fontId="14" fillId="0" borderId="9" xfId="1" applyNumberFormat="1" applyFont="1" applyBorder="1" applyAlignment="1">
      <alignment vertical="top" wrapText="1"/>
    </xf>
    <xf numFmtId="166" fontId="14" fillId="0" borderId="7" xfId="1" applyNumberFormat="1" applyFont="1" applyBorder="1" applyAlignment="1">
      <alignment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vertical="top" wrapText="1"/>
    </xf>
    <xf numFmtId="164" fontId="5" fillId="0" borderId="4" xfId="0" applyNumberFormat="1" applyFont="1" applyFill="1" applyBorder="1" applyAlignment="1">
      <alignment vertical="top" wrapText="1"/>
    </xf>
    <xf numFmtId="166" fontId="14" fillId="0" borderId="11" xfId="1" applyNumberFormat="1" applyFont="1" applyFill="1" applyBorder="1" applyAlignment="1">
      <alignment vertical="top" wrapText="1"/>
    </xf>
    <xf numFmtId="166" fontId="14" fillId="0" borderId="4" xfId="1" applyNumberFormat="1" applyFont="1" applyFill="1" applyBorder="1" applyAlignment="1">
      <alignment vertical="top" wrapText="1"/>
    </xf>
    <xf numFmtId="0" fontId="14" fillId="0" borderId="11" xfId="0" applyFont="1" applyFill="1" applyBorder="1" applyAlignment="1">
      <alignment horizontal="justify" wrapText="1"/>
    </xf>
    <xf numFmtId="0" fontId="14" fillId="0" borderId="4" xfId="0" applyFont="1" applyFill="1" applyBorder="1" applyAlignment="1">
      <alignment horizontal="justify" wrapText="1"/>
    </xf>
    <xf numFmtId="0" fontId="14" fillId="0" borderId="11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0" fillId="0" borderId="12" xfId="0" applyFont="1" applyBorder="1" applyAlignment="1">
      <alignment horizontal="justify" wrapText="1"/>
    </xf>
    <xf numFmtId="0" fontId="30" fillId="0" borderId="6" xfId="0" applyFont="1" applyBorder="1" applyAlignment="1">
      <alignment horizontal="justify" wrapText="1"/>
    </xf>
    <xf numFmtId="0" fontId="30" fillId="0" borderId="9" xfId="0" applyFont="1" applyBorder="1" applyAlignment="1">
      <alignment horizontal="justify" wrapText="1"/>
    </xf>
    <xf numFmtId="0" fontId="30" fillId="0" borderId="7" xfId="0" applyFont="1" applyBorder="1" applyAlignment="1">
      <alignment horizontal="justify" wrapText="1"/>
    </xf>
    <xf numFmtId="0" fontId="14" fillId="0" borderId="13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166" fontId="14" fillId="0" borderId="13" xfId="1" applyNumberFormat="1" applyFont="1" applyBorder="1" applyAlignment="1">
      <alignment horizontal="center" vertical="center" wrapText="1"/>
    </xf>
    <xf numFmtId="166" fontId="14" fillId="0" borderId="5" xfId="1" applyNumberFormat="1" applyFont="1" applyBorder="1" applyAlignment="1">
      <alignment horizontal="center" vertical="center" wrapText="1"/>
    </xf>
    <xf numFmtId="166" fontId="14" fillId="0" borderId="12" xfId="1" applyNumberFormat="1" applyFont="1" applyBorder="1" applyAlignment="1">
      <alignment horizontal="center" vertical="center" wrapText="1"/>
    </xf>
    <xf numFmtId="166" fontId="14" fillId="0" borderId="6" xfId="1" applyNumberFormat="1" applyFont="1" applyBorder="1" applyAlignment="1">
      <alignment horizontal="center" vertical="center" wrapText="1"/>
    </xf>
    <xf numFmtId="166" fontId="14" fillId="0" borderId="9" xfId="1" applyNumberFormat="1" applyFont="1" applyBorder="1" applyAlignment="1">
      <alignment horizontal="center" vertical="center" wrapText="1"/>
    </xf>
    <xf numFmtId="166" fontId="14" fillId="0" borderId="7" xfId="1" applyNumberFormat="1" applyFont="1" applyBorder="1" applyAlignment="1">
      <alignment horizontal="center" vertical="center" wrapText="1"/>
    </xf>
    <xf numFmtId="0" fontId="31" fillId="0" borderId="12" xfId="0" applyFont="1" applyBorder="1" applyAlignment="1">
      <alignment horizontal="justify" wrapText="1"/>
    </xf>
    <xf numFmtId="0" fontId="31" fillId="0" borderId="6" xfId="0" applyFont="1" applyBorder="1" applyAlignment="1">
      <alignment horizontal="justify" wrapText="1"/>
    </xf>
    <xf numFmtId="0" fontId="14" fillId="0" borderId="1" xfId="0" applyFont="1" applyBorder="1" applyAlignment="1">
      <alignment horizontal="left" vertical="top" wrapText="1" indent="3"/>
    </xf>
    <xf numFmtId="0" fontId="14" fillId="0" borderId="2" xfId="0" applyFont="1" applyBorder="1" applyAlignment="1">
      <alignment horizontal="left" vertical="top" wrapText="1" indent="3"/>
    </xf>
    <xf numFmtId="0" fontId="14" fillId="0" borderId="3" xfId="0" applyFont="1" applyBorder="1" applyAlignment="1">
      <alignment horizontal="left" vertical="top" wrapText="1" indent="3"/>
    </xf>
    <xf numFmtId="0" fontId="25" fillId="0" borderId="13" xfId="0" applyFont="1" applyBorder="1" applyAlignment="1">
      <alignment horizontal="justify" wrapText="1"/>
    </xf>
    <xf numFmtId="0" fontId="25" fillId="0" borderId="5" xfId="0" applyFont="1" applyBorder="1" applyAlignment="1">
      <alignment horizontal="justify" wrapText="1"/>
    </xf>
    <xf numFmtId="166" fontId="8" fillId="0" borderId="1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21" fillId="0" borderId="11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4" fillId="0" borderId="11" xfId="0" applyFont="1" applyBorder="1" applyAlignment="1">
      <alignment vertical="top" wrapText="1"/>
    </xf>
    <xf numFmtId="0" fontId="24" fillId="0" borderId="4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21" fillId="0" borderId="11" xfId="0" applyFont="1" applyBorder="1" applyAlignment="1">
      <alignment horizontal="justify" vertical="top" wrapText="1"/>
    </xf>
    <xf numFmtId="0" fontId="21" fillId="0" borderId="4" xfId="0" applyFont="1" applyBorder="1" applyAlignment="1">
      <alignment horizontal="justify" vertical="top" wrapText="1"/>
    </xf>
    <xf numFmtId="0" fontId="18" fillId="0" borderId="11" xfId="0" applyFont="1" applyBorder="1" applyAlignment="1">
      <alignment horizontal="justify" vertical="top" wrapText="1"/>
    </xf>
    <xf numFmtId="0" fontId="18" fillId="0" borderId="8" xfId="0" applyFont="1" applyBorder="1" applyAlignment="1">
      <alignment horizontal="justify" vertical="top" wrapText="1"/>
    </xf>
    <xf numFmtId="0" fontId="18" fillId="0" borderId="4" xfId="0" applyFont="1" applyBorder="1" applyAlignment="1">
      <alignment horizontal="justify" vertical="top" wrapText="1"/>
    </xf>
    <xf numFmtId="0" fontId="13" fillId="0" borderId="11" xfId="0" applyFont="1" applyBorder="1" applyAlignment="1">
      <alignment horizontal="justify" wrapText="1"/>
    </xf>
    <xf numFmtId="0" fontId="13" fillId="0" borderId="4" xfId="0" applyFont="1" applyBorder="1" applyAlignment="1">
      <alignment horizontal="justify" wrapText="1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13" xfId="0" applyFont="1" applyBorder="1" applyAlignment="1">
      <alignment horizontal="justify" wrapText="1"/>
    </xf>
    <xf numFmtId="0" fontId="13" fillId="0" borderId="5" xfId="0" applyFont="1" applyBorder="1" applyAlignment="1">
      <alignment horizontal="justify" wrapText="1"/>
    </xf>
    <xf numFmtId="0" fontId="8" fillId="0" borderId="11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7" borderId="11" xfId="0" applyFont="1" applyFill="1" applyBorder="1" applyAlignment="1">
      <alignment horizontal="center" vertical="top" wrapText="1"/>
    </xf>
    <xf numFmtId="0" fontId="8" fillId="7" borderId="8" xfId="0" applyFont="1" applyFill="1" applyBorder="1" applyAlignment="1">
      <alignment horizontal="center" vertical="top" wrapText="1"/>
    </xf>
    <xf numFmtId="166" fontId="5" fillId="0" borderId="11" xfId="1" applyNumberFormat="1" applyFont="1" applyBorder="1" applyAlignment="1">
      <alignment horizontal="center" wrapText="1"/>
    </xf>
    <xf numFmtId="166" fontId="5" fillId="0" borderId="4" xfId="1" applyNumberFormat="1" applyFont="1" applyBorder="1" applyAlignment="1">
      <alignment horizontal="center" wrapText="1"/>
    </xf>
    <xf numFmtId="0" fontId="17" fillId="3" borderId="11" xfId="0" applyFont="1" applyFill="1" applyBorder="1" applyAlignment="1">
      <alignment vertical="top" wrapText="1"/>
    </xf>
    <xf numFmtId="0" fontId="17" fillId="3" borderId="4" xfId="0" applyFont="1" applyFill="1" applyBorder="1" applyAlignment="1">
      <alignment vertical="top" wrapText="1"/>
    </xf>
    <xf numFmtId="0" fontId="13" fillId="0" borderId="1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6" fontId="14" fillId="0" borderId="11" xfId="1" applyNumberFormat="1" applyFont="1" applyBorder="1" applyAlignment="1">
      <alignment horizontal="center" vertical="center" wrapText="1"/>
    </xf>
    <xf numFmtId="166" fontId="14" fillId="0" borderId="4" xfId="1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9" fillId="0" borderId="13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justify" wrapText="1"/>
    </xf>
    <xf numFmtId="0" fontId="32" fillId="0" borderId="6" xfId="0" applyFont="1" applyBorder="1" applyAlignment="1">
      <alignment horizontal="justify" wrapText="1"/>
    </xf>
    <xf numFmtId="0" fontId="14" fillId="0" borderId="12" xfId="0" applyFont="1" applyBorder="1" applyAlignment="1">
      <alignment horizontal="justify" wrapText="1"/>
    </xf>
    <xf numFmtId="0" fontId="14" fillId="0" borderId="6" xfId="0" applyFont="1" applyBorder="1" applyAlignment="1">
      <alignment horizontal="justify" wrapText="1"/>
    </xf>
    <xf numFmtId="0" fontId="9" fillId="0" borderId="1" xfId="0" applyFont="1" applyBorder="1" applyAlignment="1">
      <alignment horizontal="left" vertical="top" wrapText="1" indent="4"/>
    </xf>
    <xf numFmtId="0" fontId="9" fillId="0" borderId="2" xfId="0" applyFont="1" applyBorder="1" applyAlignment="1">
      <alignment horizontal="left" vertical="top" wrapText="1" indent="4"/>
    </xf>
    <xf numFmtId="0" fontId="15" fillId="0" borderId="11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5" fillId="3" borderId="13" xfId="0" applyFont="1" applyFill="1" applyBorder="1" applyAlignment="1">
      <alignment vertical="top" wrapText="1"/>
    </xf>
    <xf numFmtId="0" fontId="15" fillId="3" borderId="5" xfId="0" applyFont="1" applyFill="1" applyBorder="1" applyAlignment="1">
      <alignment vertical="top" wrapText="1"/>
    </xf>
    <xf numFmtId="0" fontId="15" fillId="3" borderId="9" xfId="0" applyFont="1" applyFill="1" applyBorder="1" applyAlignment="1">
      <alignment vertical="top" wrapText="1"/>
    </xf>
    <xf numFmtId="0" fontId="15" fillId="3" borderId="7" xfId="0" applyFont="1" applyFill="1" applyBorder="1" applyAlignment="1">
      <alignment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3" borderId="13" xfId="0" applyFont="1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0" fontId="9" fillId="3" borderId="9" xfId="0" applyFont="1" applyFill="1" applyBorder="1" applyAlignment="1">
      <alignment vertical="top" wrapText="1"/>
    </xf>
    <xf numFmtId="0" fontId="9" fillId="3" borderId="7" xfId="0" applyFont="1" applyFill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3" borderId="12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 indent="3"/>
    </xf>
    <xf numFmtId="0" fontId="9" fillId="0" borderId="2" xfId="0" applyFont="1" applyBorder="1" applyAlignment="1">
      <alignment horizontal="left" vertical="top" wrapText="1" indent="3"/>
    </xf>
    <xf numFmtId="0" fontId="9" fillId="0" borderId="3" xfId="0" applyFont="1" applyBorder="1" applyAlignment="1">
      <alignment horizontal="left" vertical="top" wrapText="1" indent="3"/>
    </xf>
    <xf numFmtId="0" fontId="14" fillId="0" borderId="13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13" fillId="0" borderId="13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9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wrapText="1"/>
    </xf>
    <xf numFmtId="0" fontId="9" fillId="0" borderId="4" xfId="0" applyFont="1" applyBorder="1" applyAlignment="1">
      <alignment horizontal="justify" wrapText="1"/>
    </xf>
    <xf numFmtId="166" fontId="14" fillId="0" borderId="11" xfId="1" applyNumberFormat="1" applyFont="1" applyBorder="1" applyAlignment="1">
      <alignment horizontal="center" vertical="top" wrapText="1"/>
    </xf>
    <xf numFmtId="166" fontId="14" fillId="0" borderId="4" xfId="1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3" borderId="11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2" fillId="0" borderId="12" xfId="0" applyFont="1" applyBorder="1" applyAlignment="1">
      <alignment horizontal="justify" wrapText="1"/>
    </xf>
    <xf numFmtId="0" fontId="12" fillId="0" borderId="6" xfId="0" applyFont="1" applyBorder="1" applyAlignment="1">
      <alignment horizontal="justify" wrapText="1"/>
    </xf>
    <xf numFmtId="0" fontId="12" fillId="0" borderId="9" xfId="0" applyFont="1" applyBorder="1" applyAlignment="1">
      <alignment horizontal="justify" wrapText="1"/>
    </xf>
    <xf numFmtId="0" fontId="12" fillId="0" borderId="7" xfId="0" applyFont="1" applyBorder="1" applyAlignment="1">
      <alignment horizontal="justify" wrapText="1"/>
    </xf>
    <xf numFmtId="0" fontId="9" fillId="0" borderId="3" xfId="0" applyFont="1" applyBorder="1" applyAlignment="1">
      <alignment horizontal="left" vertical="top" wrapText="1" indent="4"/>
    </xf>
    <xf numFmtId="0" fontId="11" fillId="0" borderId="13" xfId="0" applyFont="1" applyBorder="1" applyAlignment="1">
      <alignment horizontal="justify" wrapText="1"/>
    </xf>
    <xf numFmtId="0" fontId="11" fillId="0" borderId="5" xfId="0" applyFont="1" applyBorder="1" applyAlignment="1">
      <alignment horizontal="justify" wrapText="1"/>
    </xf>
    <xf numFmtId="0" fontId="9" fillId="0" borderId="12" xfId="0" applyFont="1" applyBorder="1" applyAlignment="1">
      <alignment horizontal="justify" wrapText="1"/>
    </xf>
    <xf numFmtId="0" fontId="9" fillId="0" borderId="6" xfId="0" applyFont="1" applyBorder="1" applyAlignment="1">
      <alignment horizontal="justify" wrapText="1"/>
    </xf>
    <xf numFmtId="166" fontId="29" fillId="0" borderId="12" xfId="1" applyNumberFormat="1" applyFont="1" applyBorder="1" applyAlignment="1">
      <alignment wrapText="1"/>
    </xf>
    <xf numFmtId="166" fontId="29" fillId="0" borderId="6" xfId="1" applyNumberFormat="1" applyFont="1" applyBorder="1" applyAlignment="1">
      <alignment wrapText="1"/>
    </xf>
    <xf numFmtId="166" fontId="29" fillId="0" borderId="9" xfId="1" applyNumberFormat="1" applyFont="1" applyBorder="1" applyAlignment="1">
      <alignment wrapText="1"/>
    </xf>
    <xf numFmtId="166" fontId="29" fillId="0" borderId="7" xfId="1" applyNumberFormat="1" applyFont="1" applyBorder="1" applyAlignment="1">
      <alignment wrapText="1"/>
    </xf>
    <xf numFmtId="0" fontId="9" fillId="0" borderId="9" xfId="0" applyFont="1" applyBorder="1" applyAlignment="1">
      <alignment horizontal="justify" wrapText="1"/>
    </xf>
    <xf numFmtId="0" fontId="9" fillId="0" borderId="7" xfId="0" applyFont="1" applyBorder="1" applyAlignment="1">
      <alignment horizontal="justify" wrapText="1"/>
    </xf>
    <xf numFmtId="167" fontId="8" fillId="0" borderId="11" xfId="0" applyNumberFormat="1" applyFont="1" applyBorder="1" applyAlignment="1">
      <alignment vertical="top" wrapText="1"/>
    </xf>
    <xf numFmtId="167" fontId="8" fillId="0" borderId="4" xfId="0" applyNumberFormat="1" applyFont="1" applyBorder="1" applyAlignment="1">
      <alignment vertical="top" wrapText="1"/>
    </xf>
    <xf numFmtId="167" fontId="9" fillId="0" borderId="11" xfId="0" applyNumberFormat="1" applyFont="1" applyBorder="1" applyAlignment="1">
      <alignment vertical="top" wrapText="1"/>
    </xf>
    <xf numFmtId="167" fontId="9" fillId="0" borderId="4" xfId="0" applyNumberFormat="1" applyFont="1" applyBorder="1" applyAlignment="1">
      <alignment vertical="top" wrapText="1"/>
    </xf>
    <xf numFmtId="167" fontId="14" fillId="0" borderId="11" xfId="0" applyNumberFormat="1" applyFont="1" applyBorder="1" applyAlignment="1">
      <alignment horizontal="center" wrapText="1"/>
    </xf>
    <xf numFmtId="167" fontId="14" fillId="0" borderId="4" xfId="0" applyNumberFormat="1" applyFont="1" applyBorder="1" applyAlignment="1">
      <alignment horizontal="center" wrapText="1"/>
    </xf>
    <xf numFmtId="167" fontId="0" fillId="0" borderId="12" xfId="0" applyNumberFormat="1" applyBorder="1" applyAlignment="1">
      <alignment wrapText="1"/>
    </xf>
    <xf numFmtId="167" fontId="0" fillId="0" borderId="6" xfId="0" applyNumberFormat="1" applyBorder="1" applyAlignment="1">
      <alignment wrapText="1"/>
    </xf>
    <xf numFmtId="167" fontId="0" fillId="0" borderId="9" xfId="0" applyNumberFormat="1" applyBorder="1" applyAlignment="1">
      <alignment wrapText="1"/>
    </xf>
    <xf numFmtId="167" fontId="0" fillId="0" borderId="7" xfId="0" applyNumberFormat="1" applyBorder="1" applyAlignment="1">
      <alignment wrapText="1"/>
    </xf>
    <xf numFmtId="0" fontId="13" fillId="0" borderId="12" xfId="0" applyFont="1" applyBorder="1" applyAlignment="1">
      <alignment horizontal="justify" vertical="top" wrapText="1"/>
    </xf>
    <xf numFmtId="0" fontId="13" fillId="0" borderId="6" xfId="0" applyFont="1" applyBorder="1" applyAlignment="1">
      <alignment horizontal="justify" vertical="top" wrapText="1"/>
    </xf>
    <xf numFmtId="167" fontId="14" fillId="0" borderId="13" xfId="0" applyNumberFormat="1" applyFont="1" applyBorder="1" applyAlignment="1">
      <alignment horizontal="center" wrapText="1"/>
    </xf>
    <xf numFmtId="167" fontId="14" fillId="0" borderId="5" xfId="0" applyNumberFormat="1" applyFont="1" applyBorder="1" applyAlignment="1">
      <alignment horizontal="center" wrapText="1"/>
    </xf>
    <xf numFmtId="167" fontId="14" fillId="0" borderId="12" xfId="0" applyNumberFormat="1" applyFont="1" applyBorder="1" applyAlignment="1">
      <alignment horizontal="center" wrapText="1"/>
    </xf>
    <xf numFmtId="167" fontId="14" fillId="0" borderId="6" xfId="0" applyNumberFormat="1" applyFont="1" applyBorder="1" applyAlignment="1">
      <alignment horizontal="center" wrapText="1"/>
    </xf>
    <xf numFmtId="167" fontId="14" fillId="0" borderId="9" xfId="0" applyNumberFormat="1" applyFont="1" applyBorder="1" applyAlignment="1">
      <alignment horizontal="center" wrapText="1"/>
    </xf>
    <xf numFmtId="167" fontId="14" fillId="0" borderId="7" xfId="0" applyNumberFormat="1" applyFont="1" applyBorder="1" applyAlignment="1">
      <alignment horizontal="center" wrapText="1"/>
    </xf>
    <xf numFmtId="167" fontId="5" fillId="0" borderId="11" xfId="0" applyNumberFormat="1" applyFont="1" applyBorder="1" applyAlignment="1">
      <alignment horizontal="center" wrapText="1"/>
    </xf>
    <xf numFmtId="167" fontId="5" fillId="0" borderId="4" xfId="0" applyNumberFormat="1" applyFont="1" applyBorder="1" applyAlignment="1">
      <alignment horizontal="center" wrapText="1"/>
    </xf>
    <xf numFmtId="0" fontId="9" fillId="0" borderId="13" xfId="0" applyFont="1" applyBorder="1" applyAlignment="1">
      <alignment horizontal="justify" wrapText="1"/>
    </xf>
    <xf numFmtId="0" fontId="9" fillId="0" borderId="5" xfId="0" applyFont="1" applyBorder="1" applyAlignment="1">
      <alignment horizontal="justify" wrapText="1"/>
    </xf>
    <xf numFmtId="167" fontId="3" fillId="0" borderId="13" xfId="0" applyNumberFormat="1" applyFont="1" applyBorder="1" applyAlignment="1">
      <alignment horizontal="center" wrapText="1"/>
    </xf>
    <xf numFmtId="167" fontId="3" fillId="0" borderId="5" xfId="0" applyNumberFormat="1" applyFont="1" applyBorder="1" applyAlignment="1">
      <alignment horizontal="center" wrapText="1"/>
    </xf>
    <xf numFmtId="167" fontId="20" fillId="0" borderId="9" xfId="0" applyNumberFormat="1" applyFont="1" applyBorder="1" applyAlignment="1">
      <alignment horizontal="center" wrapText="1"/>
    </xf>
    <xf numFmtId="167" fontId="20" fillId="0" borderId="7" xfId="0" applyNumberFormat="1" applyFont="1" applyBorder="1" applyAlignment="1">
      <alignment horizontal="center" wrapText="1"/>
    </xf>
    <xf numFmtId="167" fontId="9" fillId="0" borderId="11" xfId="0" applyNumberFormat="1" applyFont="1" applyBorder="1" applyAlignment="1">
      <alignment horizontal="center" wrapText="1"/>
    </xf>
    <xf numFmtId="167" fontId="9" fillId="0" borderId="4" xfId="0" applyNumberFormat="1" applyFont="1" applyBorder="1" applyAlignment="1">
      <alignment horizontal="center" wrapText="1"/>
    </xf>
    <xf numFmtId="167" fontId="14" fillId="0" borderId="13" xfId="0" applyNumberFormat="1" applyFont="1" applyBorder="1" applyAlignment="1">
      <alignment horizontal="center" vertical="center" wrapText="1"/>
    </xf>
    <xf numFmtId="167" fontId="14" fillId="0" borderId="5" xfId="0" applyNumberFormat="1" applyFont="1" applyBorder="1" applyAlignment="1">
      <alignment horizontal="center" vertical="center" wrapText="1"/>
    </xf>
    <xf numFmtId="167" fontId="14" fillId="0" borderId="12" xfId="0" applyNumberFormat="1" applyFont="1" applyBorder="1" applyAlignment="1">
      <alignment horizontal="center" vertical="center" wrapText="1"/>
    </xf>
    <xf numFmtId="167" fontId="14" fillId="0" borderId="6" xfId="0" applyNumberFormat="1" applyFont="1" applyBorder="1" applyAlignment="1">
      <alignment horizontal="center" vertical="center" wrapText="1"/>
    </xf>
    <xf numFmtId="167" fontId="14" fillId="0" borderId="9" xfId="0" applyNumberFormat="1" applyFont="1" applyBorder="1" applyAlignment="1">
      <alignment horizontal="center" vertical="center" wrapText="1"/>
    </xf>
    <xf numFmtId="167" fontId="14" fillId="0" borderId="7" xfId="0" applyNumberFormat="1" applyFont="1" applyBorder="1" applyAlignment="1">
      <alignment horizontal="center" vertical="center" wrapText="1"/>
    </xf>
    <xf numFmtId="165" fontId="8" fillId="0" borderId="11" xfId="0" applyNumberFormat="1" applyFont="1" applyBorder="1" applyAlignment="1">
      <alignment vertical="top" wrapText="1"/>
    </xf>
    <xf numFmtId="165" fontId="8" fillId="0" borderId="4" xfId="0" applyNumberFormat="1" applyFont="1" applyBorder="1" applyAlignment="1">
      <alignment vertical="top" wrapText="1"/>
    </xf>
    <xf numFmtId="165" fontId="9" fillId="0" borderId="11" xfId="0" applyNumberFormat="1" applyFont="1" applyBorder="1" applyAlignment="1">
      <alignment vertical="top" wrapText="1"/>
    </xf>
    <xf numFmtId="165" fontId="9" fillId="0" borderId="4" xfId="0" applyNumberFormat="1" applyFont="1" applyBorder="1" applyAlignment="1">
      <alignment vertical="top" wrapText="1"/>
    </xf>
    <xf numFmtId="0" fontId="14" fillId="0" borderId="9" xfId="0" applyFont="1" applyBorder="1" applyAlignment="1">
      <alignment horizontal="justify" wrapText="1"/>
    </xf>
    <xf numFmtId="0" fontId="14" fillId="0" borderId="7" xfId="0" applyFont="1" applyBorder="1" applyAlignment="1">
      <alignment horizontal="justify" wrapText="1"/>
    </xf>
    <xf numFmtId="165" fontId="0" fillId="0" borderId="12" xfId="0" applyNumberFormat="1" applyBorder="1" applyAlignment="1">
      <alignment vertical="top" wrapText="1"/>
    </xf>
    <xf numFmtId="165" fontId="0" fillId="0" borderId="6" xfId="0" applyNumberFormat="1" applyBorder="1" applyAlignment="1">
      <alignment vertical="top" wrapText="1"/>
    </xf>
    <xf numFmtId="165" fontId="9" fillId="0" borderId="13" xfId="0" applyNumberFormat="1" applyFont="1" applyBorder="1" applyAlignment="1">
      <alignment vertical="top" wrapText="1"/>
    </xf>
    <xf numFmtId="165" fontId="9" fillId="0" borderId="5" xfId="0" applyNumberFormat="1" applyFont="1" applyBorder="1" applyAlignment="1">
      <alignment vertical="top" wrapText="1"/>
    </xf>
    <xf numFmtId="165" fontId="9" fillId="0" borderId="12" xfId="0" applyNumberFormat="1" applyFont="1" applyBorder="1" applyAlignment="1">
      <alignment vertical="top" wrapText="1"/>
    </xf>
    <xf numFmtId="165" fontId="9" fillId="0" borderId="6" xfId="0" applyNumberFormat="1" applyFont="1" applyBorder="1" applyAlignment="1">
      <alignment vertical="top" wrapText="1"/>
    </xf>
    <xf numFmtId="165" fontId="14" fillId="0" borderId="11" xfId="0" applyNumberFormat="1" applyFont="1" applyBorder="1" applyAlignment="1">
      <alignment horizontal="center" wrapText="1"/>
    </xf>
    <xf numFmtId="165" fontId="14" fillId="0" borderId="4" xfId="0" applyNumberFormat="1" applyFont="1" applyBorder="1" applyAlignment="1">
      <alignment horizontal="center" wrapText="1"/>
    </xf>
    <xf numFmtId="165" fontId="14" fillId="0" borderId="13" xfId="0" applyNumberFormat="1" applyFont="1" applyBorder="1" applyAlignment="1">
      <alignment horizontal="center" wrapText="1"/>
    </xf>
    <xf numFmtId="165" fontId="14" fillId="0" borderId="5" xfId="0" applyNumberFormat="1" applyFont="1" applyBorder="1" applyAlignment="1">
      <alignment horizontal="center" wrapText="1"/>
    </xf>
    <xf numFmtId="165" fontId="14" fillId="0" borderId="12" xfId="0" applyNumberFormat="1" applyFont="1" applyBorder="1" applyAlignment="1">
      <alignment horizontal="center" wrapText="1"/>
    </xf>
    <xf numFmtId="165" fontId="14" fillId="0" borderId="6" xfId="0" applyNumberFormat="1" applyFont="1" applyBorder="1" applyAlignment="1">
      <alignment horizontal="center" wrapText="1"/>
    </xf>
    <xf numFmtId="165" fontId="14" fillId="0" borderId="9" xfId="0" applyNumberFormat="1" applyFont="1" applyBorder="1" applyAlignment="1">
      <alignment horizontal="center" wrapText="1"/>
    </xf>
    <xf numFmtId="165" fontId="14" fillId="0" borderId="7" xfId="0" applyNumberFormat="1" applyFont="1" applyBorder="1" applyAlignment="1">
      <alignment horizontal="center" wrapText="1"/>
    </xf>
    <xf numFmtId="165" fontId="16" fillId="0" borderId="11" xfId="0" applyNumberFormat="1" applyFont="1" applyBorder="1" applyAlignment="1">
      <alignment wrapText="1"/>
    </xf>
    <xf numFmtId="165" fontId="16" fillId="0" borderId="4" xfId="0" applyNumberFormat="1" applyFont="1" applyBorder="1" applyAlignment="1">
      <alignment wrapText="1"/>
    </xf>
    <xf numFmtId="0" fontId="13" fillId="0" borderId="13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165" fontId="9" fillId="0" borderId="9" xfId="0" applyNumberFormat="1" applyFont="1" applyBorder="1" applyAlignment="1">
      <alignment vertical="top" wrapText="1"/>
    </xf>
    <xf numFmtId="165" fontId="9" fillId="0" borderId="7" xfId="0" applyNumberFormat="1" applyFont="1" applyBorder="1" applyAlignment="1">
      <alignment vertical="top" wrapText="1"/>
    </xf>
    <xf numFmtId="165" fontId="0" fillId="0" borderId="9" xfId="0" applyNumberFormat="1" applyBorder="1" applyAlignment="1">
      <alignment vertical="top" wrapText="1"/>
    </xf>
    <xf numFmtId="165" fontId="0" fillId="0" borderId="7" xfId="0" applyNumberFormat="1" applyBorder="1" applyAlignment="1">
      <alignment vertical="top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6" fillId="2" borderId="1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0" borderId="1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8" fillId="2" borderId="1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35" fillId="4" borderId="11" xfId="0" applyFont="1" applyFill="1" applyBorder="1" applyAlignment="1">
      <alignment horizontal="center" vertical="top" wrapText="1"/>
    </xf>
    <xf numFmtId="0" fontId="35" fillId="4" borderId="8" xfId="0" applyFont="1" applyFill="1" applyBorder="1" applyAlignment="1">
      <alignment horizontal="center" vertical="top" wrapText="1"/>
    </xf>
    <xf numFmtId="166" fontId="14" fillId="0" borderId="11" xfId="1" applyNumberFormat="1" applyFont="1" applyFill="1" applyBorder="1" applyAlignment="1">
      <alignment horizontal="center" wrapText="1"/>
    </xf>
    <xf numFmtId="166" fontId="14" fillId="0" borderId="4" xfId="1" applyNumberFormat="1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166" fontId="5" fillId="0" borderId="11" xfId="0" applyNumberFormat="1" applyFont="1" applyFill="1" applyBorder="1" applyAlignment="1">
      <alignment vertical="top" wrapText="1"/>
    </xf>
    <xf numFmtId="0" fontId="28" fillId="4" borderId="11" xfId="0" applyFont="1" applyFill="1" applyBorder="1" applyAlignment="1">
      <alignment horizontal="center" vertical="top" wrapText="1"/>
    </xf>
    <xf numFmtId="0" fontId="28" fillId="4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166" fontId="35" fillId="0" borderId="11" xfId="1" applyNumberFormat="1" applyFont="1" applyBorder="1" applyAlignment="1">
      <alignment vertical="top" wrapText="1"/>
    </xf>
    <xf numFmtId="166" fontId="35" fillId="0" borderId="4" xfId="1" applyNumberFormat="1" applyFont="1" applyBorder="1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12</xdr:row>
      <xdr:rowOff>99060</xdr:rowOff>
    </xdr:from>
    <xdr:to>
      <xdr:col>9</xdr:col>
      <xdr:colOff>556260</xdr:colOff>
      <xdr:row>12</xdr:row>
      <xdr:rowOff>106680</xdr:rowOff>
    </xdr:to>
    <xdr:sp macro="" textlink="">
      <xdr:nvSpPr>
        <xdr:cNvPr id="3469" name="Прямая со стрелкой 35"/>
        <xdr:cNvSpPr>
          <a:spLocks noChangeShapeType="1"/>
        </xdr:cNvSpPr>
      </xdr:nvSpPr>
      <xdr:spPr bwMode="auto">
        <a:xfrm flipV="1">
          <a:off x="7597140" y="2941320"/>
          <a:ext cx="4495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11</xdr:col>
      <xdr:colOff>335280</xdr:colOff>
      <xdr:row>33</xdr:row>
      <xdr:rowOff>137160</xdr:rowOff>
    </xdr:from>
    <xdr:to>
      <xdr:col>12</xdr:col>
      <xdr:colOff>175260</xdr:colOff>
      <xdr:row>33</xdr:row>
      <xdr:rowOff>144780</xdr:rowOff>
    </xdr:to>
    <xdr:sp macro="" textlink="">
      <xdr:nvSpPr>
        <xdr:cNvPr id="3465" name="Прямая со стрелкой 39"/>
        <xdr:cNvSpPr>
          <a:spLocks noChangeShapeType="1"/>
        </xdr:cNvSpPr>
      </xdr:nvSpPr>
      <xdr:spPr bwMode="auto">
        <a:xfrm flipV="1">
          <a:off x="9044940" y="7162800"/>
          <a:ext cx="449580" cy="762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11</xdr:col>
      <xdr:colOff>320040</xdr:colOff>
      <xdr:row>27</xdr:row>
      <xdr:rowOff>76200</xdr:rowOff>
    </xdr:from>
    <xdr:to>
      <xdr:col>12</xdr:col>
      <xdr:colOff>160020</xdr:colOff>
      <xdr:row>27</xdr:row>
      <xdr:rowOff>83820</xdr:rowOff>
    </xdr:to>
    <xdr:sp macro="" textlink="">
      <xdr:nvSpPr>
        <xdr:cNvPr id="3466" name="Прямая со стрелкой 38"/>
        <xdr:cNvSpPr>
          <a:spLocks noChangeShapeType="1"/>
        </xdr:cNvSpPr>
      </xdr:nvSpPr>
      <xdr:spPr bwMode="auto">
        <a:xfrm flipV="1">
          <a:off x="9029700" y="5905500"/>
          <a:ext cx="4495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11</xdr:col>
      <xdr:colOff>373380</xdr:colOff>
      <xdr:row>37</xdr:row>
      <xdr:rowOff>175260</xdr:rowOff>
    </xdr:from>
    <xdr:to>
      <xdr:col>12</xdr:col>
      <xdr:colOff>213360</xdr:colOff>
      <xdr:row>37</xdr:row>
      <xdr:rowOff>175260</xdr:rowOff>
    </xdr:to>
    <xdr:sp macro="" textlink="">
      <xdr:nvSpPr>
        <xdr:cNvPr id="3464" name="Прямая со стрелкой 40"/>
        <xdr:cNvSpPr>
          <a:spLocks noChangeShapeType="1"/>
        </xdr:cNvSpPr>
      </xdr:nvSpPr>
      <xdr:spPr bwMode="auto">
        <a:xfrm flipV="1">
          <a:off x="9083040" y="8001000"/>
          <a:ext cx="44958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13</xdr:col>
      <xdr:colOff>381000</xdr:colOff>
      <xdr:row>41</xdr:row>
      <xdr:rowOff>106680</xdr:rowOff>
    </xdr:from>
    <xdr:to>
      <xdr:col>14</xdr:col>
      <xdr:colOff>220980</xdr:colOff>
      <xdr:row>41</xdr:row>
      <xdr:rowOff>114300</xdr:rowOff>
    </xdr:to>
    <xdr:sp macro="" textlink="">
      <xdr:nvSpPr>
        <xdr:cNvPr id="3463" name="Прямая со стрелкой 41"/>
        <xdr:cNvSpPr>
          <a:spLocks noChangeShapeType="1"/>
        </xdr:cNvSpPr>
      </xdr:nvSpPr>
      <xdr:spPr bwMode="auto">
        <a:xfrm flipV="1">
          <a:off x="10309860" y="8724900"/>
          <a:ext cx="449580" cy="762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13</xdr:col>
      <xdr:colOff>297180</xdr:colOff>
      <xdr:row>39</xdr:row>
      <xdr:rowOff>114300</xdr:rowOff>
    </xdr:from>
    <xdr:to>
      <xdr:col>14</xdr:col>
      <xdr:colOff>137160</xdr:colOff>
      <xdr:row>39</xdr:row>
      <xdr:rowOff>121920</xdr:rowOff>
    </xdr:to>
    <xdr:sp macro="" textlink="">
      <xdr:nvSpPr>
        <xdr:cNvPr id="3462" name="Прямая со стрелкой 42"/>
        <xdr:cNvSpPr>
          <a:spLocks noChangeShapeType="1"/>
        </xdr:cNvSpPr>
      </xdr:nvSpPr>
      <xdr:spPr bwMode="auto">
        <a:xfrm flipV="1">
          <a:off x="10226040" y="8343900"/>
          <a:ext cx="4495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9</xdr:col>
      <xdr:colOff>304800</xdr:colOff>
      <xdr:row>50</xdr:row>
      <xdr:rowOff>38100</xdr:rowOff>
    </xdr:from>
    <xdr:to>
      <xdr:col>10</xdr:col>
      <xdr:colOff>167640</xdr:colOff>
      <xdr:row>50</xdr:row>
      <xdr:rowOff>45720</xdr:rowOff>
    </xdr:to>
    <xdr:sp macro="" textlink="">
      <xdr:nvSpPr>
        <xdr:cNvPr id="3458" name="Прямая со стрелкой 2"/>
        <xdr:cNvSpPr>
          <a:spLocks noChangeShapeType="1"/>
        </xdr:cNvSpPr>
      </xdr:nvSpPr>
      <xdr:spPr bwMode="auto">
        <a:xfrm flipV="1">
          <a:off x="6484620" y="10462260"/>
          <a:ext cx="47244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11</xdr:col>
      <xdr:colOff>327660</xdr:colOff>
      <xdr:row>69</xdr:row>
      <xdr:rowOff>106680</xdr:rowOff>
    </xdr:from>
    <xdr:to>
      <xdr:col>12</xdr:col>
      <xdr:colOff>167640</xdr:colOff>
      <xdr:row>69</xdr:row>
      <xdr:rowOff>106680</xdr:rowOff>
    </xdr:to>
    <xdr:sp macro="" textlink="">
      <xdr:nvSpPr>
        <xdr:cNvPr id="3455" name="Прямая со стрелкой 10"/>
        <xdr:cNvSpPr>
          <a:spLocks noChangeShapeType="1"/>
        </xdr:cNvSpPr>
      </xdr:nvSpPr>
      <xdr:spPr bwMode="auto">
        <a:xfrm flipV="1">
          <a:off x="8831580" y="14302740"/>
          <a:ext cx="44958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7</xdr:col>
      <xdr:colOff>312420</xdr:colOff>
      <xdr:row>70</xdr:row>
      <xdr:rowOff>99060</xdr:rowOff>
    </xdr:from>
    <xdr:to>
      <xdr:col>8</xdr:col>
      <xdr:colOff>152400</xdr:colOff>
      <xdr:row>70</xdr:row>
      <xdr:rowOff>106680</xdr:rowOff>
    </xdr:to>
    <xdr:sp macro="" textlink="">
      <xdr:nvSpPr>
        <xdr:cNvPr id="3452" name="Прямая со стрелкой 3"/>
        <xdr:cNvSpPr>
          <a:spLocks noChangeShapeType="1"/>
        </xdr:cNvSpPr>
      </xdr:nvSpPr>
      <xdr:spPr bwMode="auto">
        <a:xfrm flipV="1">
          <a:off x="5250180" y="14500860"/>
          <a:ext cx="449580" cy="7620"/>
        </a:xfrm>
        <a:prstGeom prst="straightConnector1">
          <a:avLst/>
        </a:prstGeom>
        <a:noFill/>
        <a:ln w="9525">
          <a:solidFill>
            <a:srgbClr val="BC4542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7</xdr:col>
      <xdr:colOff>365760</xdr:colOff>
      <xdr:row>72</xdr:row>
      <xdr:rowOff>106680</xdr:rowOff>
    </xdr:from>
    <xdr:to>
      <xdr:col>8</xdr:col>
      <xdr:colOff>205740</xdr:colOff>
      <xdr:row>72</xdr:row>
      <xdr:rowOff>114300</xdr:rowOff>
    </xdr:to>
    <xdr:sp macro="" textlink="">
      <xdr:nvSpPr>
        <xdr:cNvPr id="3448" name="Прямая со стрелкой 19"/>
        <xdr:cNvSpPr>
          <a:spLocks noChangeShapeType="1"/>
        </xdr:cNvSpPr>
      </xdr:nvSpPr>
      <xdr:spPr bwMode="auto">
        <a:xfrm flipV="1">
          <a:off x="5303520" y="14919960"/>
          <a:ext cx="4495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11</xdr:col>
      <xdr:colOff>335280</xdr:colOff>
      <xdr:row>74</xdr:row>
      <xdr:rowOff>190500</xdr:rowOff>
    </xdr:from>
    <xdr:to>
      <xdr:col>12</xdr:col>
      <xdr:colOff>175260</xdr:colOff>
      <xdr:row>74</xdr:row>
      <xdr:rowOff>190500</xdr:rowOff>
    </xdr:to>
    <xdr:sp macro="" textlink="">
      <xdr:nvSpPr>
        <xdr:cNvPr id="3447" name="Прямая со стрелкой 20"/>
        <xdr:cNvSpPr>
          <a:spLocks noChangeShapeType="1"/>
        </xdr:cNvSpPr>
      </xdr:nvSpPr>
      <xdr:spPr bwMode="auto">
        <a:xfrm flipV="1">
          <a:off x="7734300" y="15407640"/>
          <a:ext cx="44958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11</xdr:col>
      <xdr:colOff>312420</xdr:colOff>
      <xdr:row>78</xdr:row>
      <xdr:rowOff>198120</xdr:rowOff>
    </xdr:from>
    <xdr:to>
      <xdr:col>12</xdr:col>
      <xdr:colOff>152400</xdr:colOff>
      <xdr:row>78</xdr:row>
      <xdr:rowOff>205740</xdr:rowOff>
    </xdr:to>
    <xdr:sp macro="" textlink="">
      <xdr:nvSpPr>
        <xdr:cNvPr id="3445" name="Прямая со стрелкой 24"/>
        <xdr:cNvSpPr>
          <a:spLocks noChangeShapeType="1"/>
        </xdr:cNvSpPr>
      </xdr:nvSpPr>
      <xdr:spPr bwMode="auto">
        <a:xfrm flipV="1">
          <a:off x="7711440" y="16215360"/>
          <a:ext cx="4495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11</xdr:col>
      <xdr:colOff>358140</xdr:colOff>
      <xdr:row>81</xdr:row>
      <xdr:rowOff>91440</xdr:rowOff>
    </xdr:from>
    <xdr:to>
      <xdr:col>12</xdr:col>
      <xdr:colOff>198120</xdr:colOff>
      <xdr:row>81</xdr:row>
      <xdr:rowOff>91440</xdr:rowOff>
    </xdr:to>
    <xdr:sp macro="" textlink="">
      <xdr:nvSpPr>
        <xdr:cNvPr id="3444" name="Прямая со стрелкой 23"/>
        <xdr:cNvSpPr>
          <a:spLocks noChangeShapeType="1"/>
        </xdr:cNvSpPr>
      </xdr:nvSpPr>
      <xdr:spPr bwMode="auto">
        <a:xfrm flipV="1">
          <a:off x="7757160" y="16908780"/>
          <a:ext cx="44958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9</xdr:col>
      <xdr:colOff>434340</xdr:colOff>
      <xdr:row>94</xdr:row>
      <xdr:rowOff>198120</xdr:rowOff>
    </xdr:from>
    <xdr:to>
      <xdr:col>10</xdr:col>
      <xdr:colOff>297180</xdr:colOff>
      <xdr:row>94</xdr:row>
      <xdr:rowOff>205740</xdr:rowOff>
    </xdr:to>
    <xdr:sp macro="" textlink="">
      <xdr:nvSpPr>
        <xdr:cNvPr id="3439" name="Прямая со стрелкой 155"/>
        <xdr:cNvSpPr>
          <a:spLocks noChangeShapeType="1"/>
        </xdr:cNvSpPr>
      </xdr:nvSpPr>
      <xdr:spPr bwMode="auto">
        <a:xfrm flipV="1">
          <a:off x="6614160" y="19972020"/>
          <a:ext cx="47244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13</xdr:col>
      <xdr:colOff>441960</xdr:colOff>
      <xdr:row>102</xdr:row>
      <xdr:rowOff>91440</xdr:rowOff>
    </xdr:from>
    <xdr:to>
      <xdr:col>14</xdr:col>
      <xdr:colOff>281940</xdr:colOff>
      <xdr:row>102</xdr:row>
      <xdr:rowOff>99060</xdr:rowOff>
    </xdr:to>
    <xdr:sp macro="" textlink="">
      <xdr:nvSpPr>
        <xdr:cNvPr id="3435" name="Прямая со стрелкой 159"/>
        <xdr:cNvSpPr>
          <a:spLocks noChangeShapeType="1"/>
        </xdr:cNvSpPr>
      </xdr:nvSpPr>
      <xdr:spPr bwMode="auto">
        <a:xfrm flipV="1">
          <a:off x="9060180" y="21694140"/>
          <a:ext cx="4495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13</xdr:col>
      <xdr:colOff>396240</xdr:colOff>
      <xdr:row>108</xdr:row>
      <xdr:rowOff>220980</xdr:rowOff>
    </xdr:from>
    <xdr:to>
      <xdr:col>14</xdr:col>
      <xdr:colOff>236220</xdr:colOff>
      <xdr:row>108</xdr:row>
      <xdr:rowOff>220980</xdr:rowOff>
    </xdr:to>
    <xdr:sp macro="" textlink="">
      <xdr:nvSpPr>
        <xdr:cNvPr id="3432" name="Прямая со стрелкой 162"/>
        <xdr:cNvSpPr>
          <a:spLocks noChangeShapeType="1"/>
        </xdr:cNvSpPr>
      </xdr:nvSpPr>
      <xdr:spPr bwMode="auto">
        <a:xfrm flipV="1">
          <a:off x="9014460" y="23202900"/>
          <a:ext cx="44958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13</xdr:col>
      <xdr:colOff>571500</xdr:colOff>
      <xdr:row>113</xdr:row>
      <xdr:rowOff>15240</xdr:rowOff>
    </xdr:from>
    <xdr:to>
      <xdr:col>14</xdr:col>
      <xdr:colOff>411480</xdr:colOff>
      <xdr:row>113</xdr:row>
      <xdr:rowOff>15240</xdr:rowOff>
    </xdr:to>
    <xdr:sp macro="" textlink="">
      <xdr:nvSpPr>
        <xdr:cNvPr id="3431" name="Прямая со стрелкой 163"/>
        <xdr:cNvSpPr>
          <a:spLocks noChangeShapeType="1"/>
        </xdr:cNvSpPr>
      </xdr:nvSpPr>
      <xdr:spPr bwMode="auto">
        <a:xfrm flipV="1">
          <a:off x="9189720" y="24620220"/>
          <a:ext cx="44958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9</xdr:col>
      <xdr:colOff>213360</xdr:colOff>
      <xdr:row>127</xdr:row>
      <xdr:rowOff>7620</xdr:rowOff>
    </xdr:from>
    <xdr:to>
      <xdr:col>10</xdr:col>
      <xdr:colOff>76200</xdr:colOff>
      <xdr:row>127</xdr:row>
      <xdr:rowOff>7620</xdr:rowOff>
    </xdr:to>
    <xdr:sp macro="" textlink="">
      <xdr:nvSpPr>
        <xdr:cNvPr id="3427" name="Прямая со стрелкой 167"/>
        <xdr:cNvSpPr>
          <a:spLocks noChangeShapeType="1"/>
        </xdr:cNvSpPr>
      </xdr:nvSpPr>
      <xdr:spPr bwMode="auto">
        <a:xfrm flipV="1">
          <a:off x="6393180" y="27866340"/>
          <a:ext cx="47244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9</xdr:col>
      <xdr:colOff>365760</xdr:colOff>
      <xdr:row>155</xdr:row>
      <xdr:rowOff>106680</xdr:rowOff>
    </xdr:from>
    <xdr:to>
      <xdr:col>10</xdr:col>
      <xdr:colOff>228600</xdr:colOff>
      <xdr:row>155</xdr:row>
      <xdr:rowOff>114300</xdr:rowOff>
    </xdr:to>
    <xdr:sp macro="" textlink="">
      <xdr:nvSpPr>
        <xdr:cNvPr id="3413" name="Прямая со стрелкой 181"/>
        <xdr:cNvSpPr>
          <a:spLocks noChangeShapeType="1"/>
        </xdr:cNvSpPr>
      </xdr:nvSpPr>
      <xdr:spPr bwMode="auto">
        <a:xfrm flipV="1">
          <a:off x="6545580" y="34427160"/>
          <a:ext cx="47244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13</xdr:col>
      <xdr:colOff>342900</xdr:colOff>
      <xdr:row>162</xdr:row>
      <xdr:rowOff>251460</xdr:rowOff>
    </xdr:from>
    <xdr:to>
      <xdr:col>14</xdr:col>
      <xdr:colOff>205740</xdr:colOff>
      <xdr:row>162</xdr:row>
      <xdr:rowOff>259080</xdr:rowOff>
    </xdr:to>
    <xdr:sp macro="" textlink="">
      <xdr:nvSpPr>
        <xdr:cNvPr id="3408" name="Прямая со стрелкой 186"/>
        <xdr:cNvSpPr>
          <a:spLocks noChangeShapeType="1"/>
        </xdr:cNvSpPr>
      </xdr:nvSpPr>
      <xdr:spPr bwMode="auto">
        <a:xfrm flipV="1">
          <a:off x="8961120" y="36042600"/>
          <a:ext cx="47244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10</xdr:col>
      <xdr:colOff>579120</xdr:colOff>
      <xdr:row>163</xdr:row>
      <xdr:rowOff>205740</xdr:rowOff>
    </xdr:from>
    <xdr:to>
      <xdr:col>11</xdr:col>
      <xdr:colOff>419100</xdr:colOff>
      <xdr:row>163</xdr:row>
      <xdr:rowOff>213360</xdr:rowOff>
    </xdr:to>
    <xdr:sp macro="" textlink="">
      <xdr:nvSpPr>
        <xdr:cNvPr id="3407" name="Прямая со стрелкой 15"/>
        <xdr:cNvSpPr>
          <a:spLocks noChangeShapeType="1"/>
        </xdr:cNvSpPr>
      </xdr:nvSpPr>
      <xdr:spPr bwMode="auto">
        <a:xfrm flipV="1">
          <a:off x="6675120" y="97147380"/>
          <a:ext cx="4495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11</xdr:col>
      <xdr:colOff>419100</xdr:colOff>
      <xdr:row>175</xdr:row>
      <xdr:rowOff>137160</xdr:rowOff>
    </xdr:from>
    <xdr:to>
      <xdr:col>12</xdr:col>
      <xdr:colOff>281940</xdr:colOff>
      <xdr:row>175</xdr:row>
      <xdr:rowOff>137160</xdr:rowOff>
    </xdr:to>
    <xdr:sp macro="" textlink="">
      <xdr:nvSpPr>
        <xdr:cNvPr id="3395" name="Прямая со стрелкой 191"/>
        <xdr:cNvSpPr>
          <a:spLocks noChangeShapeType="1"/>
        </xdr:cNvSpPr>
      </xdr:nvSpPr>
      <xdr:spPr bwMode="auto">
        <a:xfrm flipV="1">
          <a:off x="7818120" y="39776400"/>
          <a:ext cx="47244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12</xdr:col>
      <xdr:colOff>304800</xdr:colOff>
      <xdr:row>181</xdr:row>
      <xdr:rowOff>198120</xdr:rowOff>
    </xdr:from>
    <xdr:to>
      <xdr:col>13</xdr:col>
      <xdr:colOff>144780</xdr:colOff>
      <xdr:row>181</xdr:row>
      <xdr:rowOff>205740</xdr:rowOff>
    </xdr:to>
    <xdr:sp macro="" textlink="">
      <xdr:nvSpPr>
        <xdr:cNvPr id="3392" name="Прямая со стрелкой 194"/>
        <xdr:cNvSpPr>
          <a:spLocks noChangeShapeType="1"/>
        </xdr:cNvSpPr>
      </xdr:nvSpPr>
      <xdr:spPr bwMode="auto">
        <a:xfrm flipV="1">
          <a:off x="8313420" y="41460420"/>
          <a:ext cx="4495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12</xdr:col>
      <xdr:colOff>350520</xdr:colOff>
      <xdr:row>182</xdr:row>
      <xdr:rowOff>190500</xdr:rowOff>
    </xdr:from>
    <xdr:to>
      <xdr:col>13</xdr:col>
      <xdr:colOff>190500</xdr:colOff>
      <xdr:row>182</xdr:row>
      <xdr:rowOff>190500</xdr:rowOff>
    </xdr:to>
    <xdr:sp macro="" textlink="">
      <xdr:nvSpPr>
        <xdr:cNvPr id="3387" name="Прямая со стрелкой 198"/>
        <xdr:cNvSpPr>
          <a:spLocks noChangeShapeType="1"/>
        </xdr:cNvSpPr>
      </xdr:nvSpPr>
      <xdr:spPr bwMode="auto">
        <a:xfrm flipV="1">
          <a:off x="8359140" y="41871900"/>
          <a:ext cx="44958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11</xdr:col>
      <xdr:colOff>358140</xdr:colOff>
      <xdr:row>192</xdr:row>
      <xdr:rowOff>144780</xdr:rowOff>
    </xdr:from>
    <xdr:to>
      <xdr:col>12</xdr:col>
      <xdr:colOff>198120</xdr:colOff>
      <xdr:row>192</xdr:row>
      <xdr:rowOff>152400</xdr:rowOff>
    </xdr:to>
    <xdr:sp macro="" textlink="">
      <xdr:nvSpPr>
        <xdr:cNvPr id="3383" name="Прямая со стрелкой 202"/>
        <xdr:cNvSpPr>
          <a:spLocks noChangeShapeType="1"/>
        </xdr:cNvSpPr>
      </xdr:nvSpPr>
      <xdr:spPr bwMode="auto">
        <a:xfrm flipV="1">
          <a:off x="7757160" y="44150280"/>
          <a:ext cx="4495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9</xdr:col>
      <xdr:colOff>304800</xdr:colOff>
      <xdr:row>199</xdr:row>
      <xdr:rowOff>99060</xdr:rowOff>
    </xdr:from>
    <xdr:to>
      <xdr:col>10</xdr:col>
      <xdr:colOff>167640</xdr:colOff>
      <xdr:row>199</xdr:row>
      <xdr:rowOff>106680</xdr:rowOff>
    </xdr:to>
    <xdr:sp macro="" textlink="">
      <xdr:nvSpPr>
        <xdr:cNvPr id="3382" name="Прямая со стрелкой 78"/>
        <xdr:cNvSpPr>
          <a:spLocks noChangeShapeType="1"/>
        </xdr:cNvSpPr>
      </xdr:nvSpPr>
      <xdr:spPr bwMode="auto">
        <a:xfrm flipV="1">
          <a:off x="6484620" y="45940980"/>
          <a:ext cx="47244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12</xdr:col>
      <xdr:colOff>381000</xdr:colOff>
      <xdr:row>203</xdr:row>
      <xdr:rowOff>144780</xdr:rowOff>
    </xdr:from>
    <xdr:to>
      <xdr:col>13</xdr:col>
      <xdr:colOff>243840</xdr:colOff>
      <xdr:row>203</xdr:row>
      <xdr:rowOff>152400</xdr:rowOff>
    </xdr:to>
    <xdr:sp macro="" textlink="">
      <xdr:nvSpPr>
        <xdr:cNvPr id="3377" name="Прямая со стрелкой 75"/>
        <xdr:cNvSpPr>
          <a:spLocks noChangeShapeType="1"/>
        </xdr:cNvSpPr>
      </xdr:nvSpPr>
      <xdr:spPr bwMode="auto">
        <a:xfrm flipV="1">
          <a:off x="8389620" y="47205900"/>
          <a:ext cx="47244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12</xdr:col>
      <xdr:colOff>388620</xdr:colOff>
      <xdr:row>208</xdr:row>
      <xdr:rowOff>91440</xdr:rowOff>
    </xdr:from>
    <xdr:to>
      <xdr:col>13</xdr:col>
      <xdr:colOff>228600</xdr:colOff>
      <xdr:row>208</xdr:row>
      <xdr:rowOff>99060</xdr:rowOff>
    </xdr:to>
    <xdr:sp macro="" textlink="">
      <xdr:nvSpPr>
        <xdr:cNvPr id="3375" name="Прямая со стрелкой 62"/>
        <xdr:cNvSpPr>
          <a:spLocks noChangeShapeType="1"/>
        </xdr:cNvSpPr>
      </xdr:nvSpPr>
      <xdr:spPr bwMode="auto">
        <a:xfrm flipV="1">
          <a:off x="8397240" y="48326040"/>
          <a:ext cx="4495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13</xdr:col>
      <xdr:colOff>388620</xdr:colOff>
      <xdr:row>212</xdr:row>
      <xdr:rowOff>22860</xdr:rowOff>
    </xdr:from>
    <xdr:to>
      <xdr:col>14</xdr:col>
      <xdr:colOff>228600</xdr:colOff>
      <xdr:row>212</xdr:row>
      <xdr:rowOff>30480</xdr:rowOff>
    </xdr:to>
    <xdr:sp macro="" textlink="">
      <xdr:nvSpPr>
        <xdr:cNvPr id="3374" name="Прямая со стрелкой 63"/>
        <xdr:cNvSpPr>
          <a:spLocks noChangeShapeType="1"/>
        </xdr:cNvSpPr>
      </xdr:nvSpPr>
      <xdr:spPr bwMode="auto">
        <a:xfrm flipV="1">
          <a:off x="9006840" y="49179480"/>
          <a:ext cx="4495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12</xdr:col>
      <xdr:colOff>571500</xdr:colOff>
      <xdr:row>213</xdr:row>
      <xdr:rowOff>220980</xdr:rowOff>
    </xdr:from>
    <xdr:to>
      <xdr:col>13</xdr:col>
      <xdr:colOff>411480</xdr:colOff>
      <xdr:row>213</xdr:row>
      <xdr:rowOff>228600</xdr:rowOff>
    </xdr:to>
    <xdr:sp macro="" textlink="">
      <xdr:nvSpPr>
        <xdr:cNvPr id="3372" name="Прямая со стрелкой 66"/>
        <xdr:cNvSpPr>
          <a:spLocks noChangeShapeType="1"/>
        </xdr:cNvSpPr>
      </xdr:nvSpPr>
      <xdr:spPr bwMode="auto">
        <a:xfrm flipV="1">
          <a:off x="7886700" y="144307560"/>
          <a:ext cx="4495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11</xdr:col>
      <xdr:colOff>419100</xdr:colOff>
      <xdr:row>221</xdr:row>
      <xdr:rowOff>38100</xdr:rowOff>
    </xdr:from>
    <xdr:to>
      <xdr:col>12</xdr:col>
      <xdr:colOff>259080</xdr:colOff>
      <xdr:row>221</xdr:row>
      <xdr:rowOff>45720</xdr:rowOff>
    </xdr:to>
    <xdr:sp macro="" textlink="">
      <xdr:nvSpPr>
        <xdr:cNvPr id="3369" name="Прямая со стрелкой 73"/>
        <xdr:cNvSpPr>
          <a:spLocks noChangeShapeType="1"/>
        </xdr:cNvSpPr>
      </xdr:nvSpPr>
      <xdr:spPr bwMode="auto">
        <a:xfrm flipV="1">
          <a:off x="7818120" y="51518820"/>
          <a:ext cx="4495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11</xdr:col>
      <xdr:colOff>236220</xdr:colOff>
      <xdr:row>230</xdr:row>
      <xdr:rowOff>114300</xdr:rowOff>
    </xdr:from>
    <xdr:to>
      <xdr:col>12</xdr:col>
      <xdr:colOff>99060</xdr:colOff>
      <xdr:row>230</xdr:row>
      <xdr:rowOff>121920</xdr:rowOff>
    </xdr:to>
    <xdr:sp macro="" textlink="">
      <xdr:nvSpPr>
        <xdr:cNvPr id="3368" name="Прямая со стрелкой 207"/>
        <xdr:cNvSpPr>
          <a:spLocks noChangeShapeType="1"/>
        </xdr:cNvSpPr>
      </xdr:nvSpPr>
      <xdr:spPr bwMode="auto">
        <a:xfrm flipV="1">
          <a:off x="7635240" y="54551580"/>
          <a:ext cx="47244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11</xdr:col>
      <xdr:colOff>342900</xdr:colOff>
      <xdr:row>235</xdr:row>
      <xdr:rowOff>274320</xdr:rowOff>
    </xdr:from>
    <xdr:to>
      <xdr:col>12</xdr:col>
      <xdr:colOff>182880</xdr:colOff>
      <xdr:row>235</xdr:row>
      <xdr:rowOff>281940</xdr:rowOff>
    </xdr:to>
    <xdr:sp macro="" textlink="">
      <xdr:nvSpPr>
        <xdr:cNvPr id="3358" name="Прямая со стрелкой 217"/>
        <xdr:cNvSpPr>
          <a:spLocks noChangeShapeType="1"/>
        </xdr:cNvSpPr>
      </xdr:nvSpPr>
      <xdr:spPr bwMode="auto">
        <a:xfrm flipV="1">
          <a:off x="8709660" y="52798980"/>
          <a:ext cx="4495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7</xdr:col>
      <xdr:colOff>411480</xdr:colOff>
      <xdr:row>248</xdr:row>
      <xdr:rowOff>205740</xdr:rowOff>
    </xdr:from>
    <xdr:to>
      <xdr:col>8</xdr:col>
      <xdr:colOff>289560</xdr:colOff>
      <xdr:row>248</xdr:row>
      <xdr:rowOff>213360</xdr:rowOff>
    </xdr:to>
    <xdr:sp macro="" textlink="">
      <xdr:nvSpPr>
        <xdr:cNvPr id="3351" name="Прямая со стрелкой 228"/>
        <xdr:cNvSpPr>
          <a:spLocks noChangeShapeType="1"/>
        </xdr:cNvSpPr>
      </xdr:nvSpPr>
      <xdr:spPr bwMode="auto">
        <a:xfrm flipV="1">
          <a:off x="4678680" y="178460400"/>
          <a:ext cx="4876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11</xdr:col>
      <xdr:colOff>297180</xdr:colOff>
      <xdr:row>250</xdr:row>
      <xdr:rowOff>106680</xdr:rowOff>
    </xdr:from>
    <xdr:to>
      <xdr:col>12</xdr:col>
      <xdr:colOff>175260</xdr:colOff>
      <xdr:row>250</xdr:row>
      <xdr:rowOff>114300</xdr:rowOff>
    </xdr:to>
    <xdr:sp macro="" textlink="">
      <xdr:nvSpPr>
        <xdr:cNvPr id="3350" name="Прямая со стрелкой 229"/>
        <xdr:cNvSpPr>
          <a:spLocks noChangeShapeType="1"/>
        </xdr:cNvSpPr>
      </xdr:nvSpPr>
      <xdr:spPr bwMode="auto">
        <a:xfrm flipV="1">
          <a:off x="7696200" y="60937140"/>
          <a:ext cx="4876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13</xdr:col>
      <xdr:colOff>327660</xdr:colOff>
      <xdr:row>251</xdr:row>
      <xdr:rowOff>129540</xdr:rowOff>
    </xdr:from>
    <xdr:to>
      <xdr:col>14</xdr:col>
      <xdr:colOff>205740</xdr:colOff>
      <xdr:row>251</xdr:row>
      <xdr:rowOff>137160</xdr:rowOff>
    </xdr:to>
    <xdr:sp macro="" textlink="">
      <xdr:nvSpPr>
        <xdr:cNvPr id="3348" name="Прямая со стрелкой 231"/>
        <xdr:cNvSpPr>
          <a:spLocks noChangeShapeType="1"/>
        </xdr:cNvSpPr>
      </xdr:nvSpPr>
      <xdr:spPr bwMode="auto">
        <a:xfrm flipV="1">
          <a:off x="8945880" y="61196220"/>
          <a:ext cx="4876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9</xdr:col>
      <xdr:colOff>548640</xdr:colOff>
      <xdr:row>229</xdr:row>
      <xdr:rowOff>213360</xdr:rowOff>
    </xdr:from>
    <xdr:to>
      <xdr:col>11</xdr:col>
      <xdr:colOff>579120</xdr:colOff>
      <xdr:row>229</xdr:row>
      <xdr:rowOff>213360</xdr:rowOff>
    </xdr:to>
    <xdr:sp macro="" textlink="">
      <xdr:nvSpPr>
        <xdr:cNvPr id="3361" name="Прямая со стрелкой 238"/>
        <xdr:cNvSpPr>
          <a:spLocks noChangeShapeType="1"/>
        </xdr:cNvSpPr>
      </xdr:nvSpPr>
      <xdr:spPr bwMode="auto">
        <a:xfrm flipV="1">
          <a:off x="6728460" y="54185820"/>
          <a:ext cx="124968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10</xdr:col>
      <xdr:colOff>579120</xdr:colOff>
      <xdr:row>231</xdr:row>
      <xdr:rowOff>137160</xdr:rowOff>
    </xdr:from>
    <xdr:to>
      <xdr:col>13</xdr:col>
      <xdr:colOff>0</xdr:colOff>
      <xdr:row>231</xdr:row>
      <xdr:rowOff>137160</xdr:rowOff>
    </xdr:to>
    <xdr:sp macro="" textlink="">
      <xdr:nvSpPr>
        <xdr:cNvPr id="3360" name="Прямая со стрелкой 239"/>
        <xdr:cNvSpPr>
          <a:spLocks noChangeShapeType="1"/>
        </xdr:cNvSpPr>
      </xdr:nvSpPr>
      <xdr:spPr bwMode="auto">
        <a:xfrm flipV="1">
          <a:off x="7368540" y="54810660"/>
          <a:ext cx="124968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12</xdr:col>
      <xdr:colOff>556260</xdr:colOff>
      <xdr:row>287</xdr:row>
      <xdr:rowOff>175260</xdr:rowOff>
    </xdr:from>
    <xdr:to>
      <xdr:col>13</xdr:col>
      <xdr:colOff>396240</xdr:colOff>
      <xdr:row>287</xdr:row>
      <xdr:rowOff>182880</xdr:rowOff>
    </xdr:to>
    <xdr:sp macro="" textlink="">
      <xdr:nvSpPr>
        <xdr:cNvPr id="3327" name="Прямая со стрелкой 255"/>
        <xdr:cNvSpPr>
          <a:spLocks noChangeShapeType="1"/>
        </xdr:cNvSpPr>
      </xdr:nvSpPr>
      <xdr:spPr bwMode="auto">
        <a:xfrm flipV="1">
          <a:off x="7871460" y="220050360"/>
          <a:ext cx="4495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9</xdr:col>
      <xdr:colOff>373380</xdr:colOff>
      <xdr:row>289</xdr:row>
      <xdr:rowOff>91440</xdr:rowOff>
    </xdr:from>
    <xdr:to>
      <xdr:col>10</xdr:col>
      <xdr:colOff>213360</xdr:colOff>
      <xdr:row>289</xdr:row>
      <xdr:rowOff>99060</xdr:rowOff>
    </xdr:to>
    <xdr:sp macro="" textlink="">
      <xdr:nvSpPr>
        <xdr:cNvPr id="3325" name="Прямая со стрелкой 257"/>
        <xdr:cNvSpPr>
          <a:spLocks noChangeShapeType="1"/>
        </xdr:cNvSpPr>
      </xdr:nvSpPr>
      <xdr:spPr bwMode="auto">
        <a:xfrm flipV="1">
          <a:off x="6926580" y="72062340"/>
          <a:ext cx="4495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10</xdr:col>
      <xdr:colOff>548640</xdr:colOff>
      <xdr:row>337</xdr:row>
      <xdr:rowOff>167640</xdr:rowOff>
    </xdr:from>
    <xdr:to>
      <xdr:col>11</xdr:col>
      <xdr:colOff>388620</xdr:colOff>
      <xdr:row>337</xdr:row>
      <xdr:rowOff>175260</xdr:rowOff>
    </xdr:to>
    <xdr:sp macro="" textlink="">
      <xdr:nvSpPr>
        <xdr:cNvPr id="3294" name="Прямая со стрелкой 286"/>
        <xdr:cNvSpPr>
          <a:spLocks noChangeShapeType="1"/>
        </xdr:cNvSpPr>
      </xdr:nvSpPr>
      <xdr:spPr bwMode="auto">
        <a:xfrm flipV="1">
          <a:off x="6644640" y="266829540"/>
          <a:ext cx="4495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8</xdr:col>
      <xdr:colOff>571500</xdr:colOff>
      <xdr:row>336</xdr:row>
      <xdr:rowOff>289560</xdr:rowOff>
    </xdr:from>
    <xdr:to>
      <xdr:col>10</xdr:col>
      <xdr:colOff>556260</xdr:colOff>
      <xdr:row>336</xdr:row>
      <xdr:rowOff>289560</xdr:rowOff>
    </xdr:to>
    <xdr:sp macro="" textlink="">
      <xdr:nvSpPr>
        <xdr:cNvPr id="3295" name="Прямая со стрелкой 298"/>
        <xdr:cNvSpPr>
          <a:spLocks noChangeShapeType="1"/>
        </xdr:cNvSpPr>
      </xdr:nvSpPr>
      <xdr:spPr bwMode="auto">
        <a:xfrm>
          <a:off x="5448300" y="265122660"/>
          <a:ext cx="120396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6</xdr:col>
      <xdr:colOff>571500</xdr:colOff>
      <xdr:row>400</xdr:row>
      <xdr:rowOff>236220</xdr:rowOff>
    </xdr:from>
    <xdr:to>
      <xdr:col>7</xdr:col>
      <xdr:colOff>449580</xdr:colOff>
      <xdr:row>400</xdr:row>
      <xdr:rowOff>243840</xdr:rowOff>
    </xdr:to>
    <xdr:sp macro="" textlink="">
      <xdr:nvSpPr>
        <xdr:cNvPr id="3238" name="Прямая со стрелкой 357"/>
        <xdr:cNvSpPr>
          <a:spLocks noChangeShapeType="1"/>
        </xdr:cNvSpPr>
      </xdr:nvSpPr>
      <xdr:spPr bwMode="auto">
        <a:xfrm flipV="1">
          <a:off x="4229100" y="324581520"/>
          <a:ext cx="4876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12</xdr:col>
      <xdr:colOff>541020</xdr:colOff>
      <xdr:row>406</xdr:row>
      <xdr:rowOff>350520</xdr:rowOff>
    </xdr:from>
    <xdr:to>
      <xdr:col>13</xdr:col>
      <xdr:colOff>426720</xdr:colOff>
      <xdr:row>406</xdr:row>
      <xdr:rowOff>358140</xdr:rowOff>
    </xdr:to>
    <xdr:sp macro="" textlink="">
      <xdr:nvSpPr>
        <xdr:cNvPr id="3233" name="Прямая со стрелкой 363"/>
        <xdr:cNvSpPr>
          <a:spLocks noChangeShapeType="1"/>
        </xdr:cNvSpPr>
      </xdr:nvSpPr>
      <xdr:spPr bwMode="auto">
        <a:xfrm flipV="1">
          <a:off x="7856220" y="329968860"/>
          <a:ext cx="49530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9</xdr:col>
      <xdr:colOff>403860</xdr:colOff>
      <xdr:row>407</xdr:row>
      <xdr:rowOff>274320</xdr:rowOff>
    </xdr:from>
    <xdr:to>
      <xdr:col>10</xdr:col>
      <xdr:colOff>281940</xdr:colOff>
      <xdr:row>407</xdr:row>
      <xdr:rowOff>281940</xdr:rowOff>
    </xdr:to>
    <xdr:sp macro="" textlink="">
      <xdr:nvSpPr>
        <xdr:cNvPr id="3232" name="Прямая со стрелкой 364"/>
        <xdr:cNvSpPr>
          <a:spLocks noChangeShapeType="1"/>
        </xdr:cNvSpPr>
      </xdr:nvSpPr>
      <xdr:spPr bwMode="auto">
        <a:xfrm flipV="1">
          <a:off x="5890260" y="330799440"/>
          <a:ext cx="4876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9</xdr:col>
      <xdr:colOff>320040</xdr:colOff>
      <xdr:row>410</xdr:row>
      <xdr:rowOff>167640</xdr:rowOff>
    </xdr:from>
    <xdr:to>
      <xdr:col>10</xdr:col>
      <xdr:colOff>198120</xdr:colOff>
      <xdr:row>410</xdr:row>
      <xdr:rowOff>175260</xdr:rowOff>
    </xdr:to>
    <xdr:sp macro="" textlink="">
      <xdr:nvSpPr>
        <xdr:cNvPr id="399" name="Прямая со стрелкой 364"/>
        <xdr:cNvSpPr>
          <a:spLocks noChangeShapeType="1"/>
        </xdr:cNvSpPr>
      </xdr:nvSpPr>
      <xdr:spPr bwMode="auto">
        <a:xfrm flipV="1">
          <a:off x="7559040" y="98252280"/>
          <a:ext cx="4876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9</xdr:col>
      <xdr:colOff>403860</xdr:colOff>
      <xdr:row>432</xdr:row>
      <xdr:rowOff>274320</xdr:rowOff>
    </xdr:from>
    <xdr:to>
      <xdr:col>10</xdr:col>
      <xdr:colOff>281940</xdr:colOff>
      <xdr:row>432</xdr:row>
      <xdr:rowOff>281940</xdr:rowOff>
    </xdr:to>
    <xdr:sp macro="" textlink="">
      <xdr:nvSpPr>
        <xdr:cNvPr id="400" name="Прямая со стрелкой 364"/>
        <xdr:cNvSpPr>
          <a:spLocks noChangeShapeType="1"/>
        </xdr:cNvSpPr>
      </xdr:nvSpPr>
      <xdr:spPr bwMode="auto">
        <a:xfrm flipV="1">
          <a:off x="7147560" y="105133140"/>
          <a:ext cx="48768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9</xdr:col>
      <xdr:colOff>403860</xdr:colOff>
      <xdr:row>445</xdr:row>
      <xdr:rowOff>274320</xdr:rowOff>
    </xdr:from>
    <xdr:to>
      <xdr:col>10</xdr:col>
      <xdr:colOff>281940</xdr:colOff>
      <xdr:row>445</xdr:row>
      <xdr:rowOff>281940</xdr:rowOff>
    </xdr:to>
    <xdr:sp macro="" textlink="">
      <xdr:nvSpPr>
        <xdr:cNvPr id="401" name="Прямая со стрелкой 364"/>
        <xdr:cNvSpPr>
          <a:spLocks noChangeShapeType="1"/>
        </xdr:cNvSpPr>
      </xdr:nvSpPr>
      <xdr:spPr bwMode="auto">
        <a:xfrm flipV="1">
          <a:off x="7147560" y="112798860"/>
          <a:ext cx="48768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9</xdr:col>
      <xdr:colOff>274320</xdr:colOff>
      <xdr:row>411</xdr:row>
      <xdr:rowOff>144780</xdr:rowOff>
    </xdr:from>
    <xdr:to>
      <xdr:col>10</xdr:col>
      <xdr:colOff>152400</xdr:colOff>
      <xdr:row>411</xdr:row>
      <xdr:rowOff>152400</xdr:rowOff>
    </xdr:to>
    <xdr:sp macro="" textlink="">
      <xdr:nvSpPr>
        <xdr:cNvPr id="59" name="Прямая со стрелкой 364"/>
        <xdr:cNvSpPr>
          <a:spLocks noChangeShapeType="1"/>
        </xdr:cNvSpPr>
      </xdr:nvSpPr>
      <xdr:spPr bwMode="auto">
        <a:xfrm flipV="1">
          <a:off x="7513320" y="98549460"/>
          <a:ext cx="4876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11</xdr:col>
      <xdr:colOff>281940</xdr:colOff>
      <xdr:row>413</xdr:row>
      <xdr:rowOff>198120</xdr:rowOff>
    </xdr:from>
    <xdr:to>
      <xdr:col>12</xdr:col>
      <xdr:colOff>160020</xdr:colOff>
      <xdr:row>413</xdr:row>
      <xdr:rowOff>205740</xdr:rowOff>
    </xdr:to>
    <xdr:sp macro="" textlink="">
      <xdr:nvSpPr>
        <xdr:cNvPr id="60" name="Прямая со стрелкой 364"/>
        <xdr:cNvSpPr>
          <a:spLocks noChangeShapeType="1"/>
        </xdr:cNvSpPr>
      </xdr:nvSpPr>
      <xdr:spPr bwMode="auto">
        <a:xfrm flipV="1">
          <a:off x="8740140" y="99151440"/>
          <a:ext cx="4876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11</xdr:col>
      <xdr:colOff>320040</xdr:colOff>
      <xdr:row>418</xdr:row>
      <xdr:rowOff>22860</xdr:rowOff>
    </xdr:from>
    <xdr:to>
      <xdr:col>12</xdr:col>
      <xdr:colOff>198120</xdr:colOff>
      <xdr:row>418</xdr:row>
      <xdr:rowOff>30480</xdr:rowOff>
    </xdr:to>
    <xdr:sp macro="" textlink="">
      <xdr:nvSpPr>
        <xdr:cNvPr id="61" name="Прямая со стрелкой 364"/>
        <xdr:cNvSpPr>
          <a:spLocks noChangeShapeType="1"/>
        </xdr:cNvSpPr>
      </xdr:nvSpPr>
      <xdr:spPr bwMode="auto">
        <a:xfrm flipV="1">
          <a:off x="8778240" y="100126800"/>
          <a:ext cx="4876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10</xdr:col>
      <xdr:colOff>365760</xdr:colOff>
      <xdr:row>421</xdr:row>
      <xdr:rowOff>182880</xdr:rowOff>
    </xdr:from>
    <xdr:to>
      <xdr:col>11</xdr:col>
      <xdr:colOff>243840</xdr:colOff>
      <xdr:row>421</xdr:row>
      <xdr:rowOff>190500</xdr:rowOff>
    </xdr:to>
    <xdr:sp macro="" textlink="">
      <xdr:nvSpPr>
        <xdr:cNvPr id="62" name="Прямая со стрелкой 364"/>
        <xdr:cNvSpPr>
          <a:spLocks noChangeShapeType="1"/>
        </xdr:cNvSpPr>
      </xdr:nvSpPr>
      <xdr:spPr bwMode="auto">
        <a:xfrm flipV="1">
          <a:off x="8214360" y="100980240"/>
          <a:ext cx="4876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  <xdr:twoCellAnchor>
    <xdr:from>
      <xdr:col>11</xdr:col>
      <xdr:colOff>289560</xdr:colOff>
      <xdr:row>409</xdr:row>
      <xdr:rowOff>152400</xdr:rowOff>
    </xdr:from>
    <xdr:to>
      <xdr:col>12</xdr:col>
      <xdr:colOff>167640</xdr:colOff>
      <xdr:row>409</xdr:row>
      <xdr:rowOff>160020</xdr:rowOff>
    </xdr:to>
    <xdr:sp macro="" textlink="">
      <xdr:nvSpPr>
        <xdr:cNvPr id="63" name="Прямая со стрелкой 364"/>
        <xdr:cNvSpPr>
          <a:spLocks noChangeShapeType="1"/>
        </xdr:cNvSpPr>
      </xdr:nvSpPr>
      <xdr:spPr bwMode="auto">
        <a:xfrm flipV="1">
          <a:off x="8747760" y="97909380"/>
          <a:ext cx="487680" cy="76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636"/>
  <sheetViews>
    <sheetView tabSelected="1" topLeftCell="A10" workbookViewId="0">
      <pane ySplit="2" topLeftCell="A12" activePane="bottomLeft" state="frozen"/>
      <selection activeCell="A10" sqref="A10"/>
      <selection pane="bottomLeft" activeCell="N278" sqref="N278:O279"/>
    </sheetView>
  </sheetViews>
  <sheetFormatPr defaultRowHeight="15"/>
  <cols>
    <col min="1" max="1" width="6.85546875" customWidth="1"/>
    <col min="2" max="2" width="35.85546875" customWidth="1"/>
    <col min="3" max="3" width="16.140625" customWidth="1"/>
    <col min="4" max="4" width="6.42578125" customWidth="1"/>
    <col min="5" max="6" width="4.140625" customWidth="1"/>
    <col min="7" max="7" width="12.42578125" customWidth="1"/>
    <col min="9" max="9" width="8.28515625" customWidth="1"/>
    <col min="11" max="11" width="7.7109375" customWidth="1"/>
  </cols>
  <sheetData>
    <row r="1" spans="1:16" ht="19.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6" ht="19.5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6" ht="19.5">
      <c r="A3" s="158" t="s">
        <v>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7"/>
    </row>
    <row r="4" spans="1:16" ht="22.5">
      <c r="A4" s="159" t="s">
        <v>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16" ht="19.5">
      <c r="A5" s="158" t="s">
        <v>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16" ht="18.7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</row>
    <row r="7" spans="1:16" ht="18.75">
      <c r="A7" s="136" t="s">
        <v>5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1:16" ht="18.75">
      <c r="A8" s="136" t="s">
        <v>326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6" ht="15.75" thickBot="1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</row>
    <row r="10" spans="1:16" ht="16.5" thickBot="1">
      <c r="A10" s="1" t="s">
        <v>6</v>
      </c>
      <c r="B10" s="596" t="s">
        <v>8</v>
      </c>
      <c r="C10" s="597"/>
      <c r="D10" s="596" t="s">
        <v>9</v>
      </c>
      <c r="E10" s="597"/>
      <c r="F10" s="600" t="s">
        <v>10</v>
      </c>
      <c r="G10" s="601"/>
      <c r="H10" s="604" t="s">
        <v>11</v>
      </c>
      <c r="I10" s="605"/>
      <c r="J10" s="605"/>
      <c r="K10" s="605"/>
      <c r="L10" s="605"/>
      <c r="M10" s="605"/>
      <c r="N10" s="605"/>
      <c r="O10" s="606"/>
    </row>
    <row r="11" spans="1:16" ht="16.5" thickBot="1">
      <c r="A11" s="2" t="s">
        <v>7</v>
      </c>
      <c r="B11" s="598"/>
      <c r="C11" s="599"/>
      <c r="D11" s="598"/>
      <c r="E11" s="599"/>
      <c r="F11" s="602" t="s">
        <v>345</v>
      </c>
      <c r="G11" s="603"/>
      <c r="H11" s="594" t="s">
        <v>12</v>
      </c>
      <c r="I11" s="595"/>
      <c r="J11" s="594" t="s">
        <v>13</v>
      </c>
      <c r="K11" s="595"/>
      <c r="L11" s="594" t="s">
        <v>14</v>
      </c>
      <c r="M11" s="595"/>
      <c r="N11" s="594" t="s">
        <v>15</v>
      </c>
      <c r="O11" s="595"/>
    </row>
    <row r="12" spans="1:16" ht="16.5" thickBot="1">
      <c r="A12" s="156" t="s">
        <v>16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</row>
    <row r="13" spans="1:16" ht="15.75">
      <c r="A13" s="132" t="s">
        <v>17</v>
      </c>
      <c r="B13" s="518" t="s">
        <v>18</v>
      </c>
      <c r="C13" s="519"/>
      <c r="D13" s="146" t="s">
        <v>27</v>
      </c>
      <c r="E13" s="147"/>
      <c r="F13" s="576">
        <v>30000</v>
      </c>
      <c r="G13" s="577"/>
      <c r="H13" s="120"/>
      <c r="I13" s="121"/>
      <c r="J13" s="126"/>
      <c r="K13" s="127"/>
      <c r="L13" s="120"/>
      <c r="M13" s="121"/>
      <c r="N13" s="120"/>
      <c r="O13" s="121"/>
    </row>
    <row r="14" spans="1:16" ht="15.75">
      <c r="A14" s="133"/>
      <c r="B14" s="520" t="s">
        <v>19</v>
      </c>
      <c r="C14" s="521"/>
      <c r="D14" s="148"/>
      <c r="E14" s="149"/>
      <c r="F14" s="578"/>
      <c r="G14" s="579"/>
      <c r="H14" s="122"/>
      <c r="I14" s="123"/>
      <c r="J14" s="128"/>
      <c r="K14" s="129"/>
      <c r="L14" s="122"/>
      <c r="M14" s="123"/>
      <c r="N14" s="122"/>
      <c r="O14" s="123"/>
    </row>
    <row r="15" spans="1:16" ht="15.75">
      <c r="A15" s="133"/>
      <c r="B15" s="513" t="s">
        <v>20</v>
      </c>
      <c r="C15" s="514"/>
      <c r="D15" s="148"/>
      <c r="E15" s="149"/>
      <c r="F15" s="578"/>
      <c r="G15" s="579"/>
      <c r="H15" s="122"/>
      <c r="I15" s="123"/>
      <c r="J15" s="128"/>
      <c r="K15" s="129"/>
      <c r="L15" s="122"/>
      <c r="M15" s="123"/>
      <c r="N15" s="122"/>
      <c r="O15" s="123"/>
    </row>
    <row r="16" spans="1:16" ht="15.75">
      <c r="A16" s="133"/>
      <c r="B16" s="513" t="s">
        <v>21</v>
      </c>
      <c r="C16" s="514"/>
      <c r="D16" s="148"/>
      <c r="E16" s="149"/>
      <c r="F16" s="578"/>
      <c r="G16" s="579"/>
      <c r="H16" s="122"/>
      <c r="I16" s="123"/>
      <c r="J16" s="128"/>
      <c r="K16" s="129"/>
      <c r="L16" s="122"/>
      <c r="M16" s="123"/>
      <c r="N16" s="122"/>
      <c r="O16" s="123"/>
    </row>
    <row r="17" spans="1:15" ht="15.75">
      <c r="A17" s="133"/>
      <c r="B17" s="513" t="s">
        <v>22</v>
      </c>
      <c r="C17" s="514"/>
      <c r="D17" s="148"/>
      <c r="E17" s="149"/>
      <c r="F17" s="578"/>
      <c r="G17" s="579"/>
      <c r="H17" s="122"/>
      <c r="I17" s="123"/>
      <c r="J17" s="128"/>
      <c r="K17" s="129"/>
      <c r="L17" s="122"/>
      <c r="M17" s="123"/>
      <c r="N17" s="122"/>
      <c r="O17" s="123"/>
    </row>
    <row r="18" spans="1:15" ht="15.75">
      <c r="A18" s="133"/>
      <c r="B18" s="513" t="s">
        <v>23</v>
      </c>
      <c r="C18" s="514"/>
      <c r="D18" s="148"/>
      <c r="E18" s="149"/>
      <c r="F18" s="578"/>
      <c r="G18" s="579"/>
      <c r="H18" s="122"/>
      <c r="I18" s="123"/>
      <c r="J18" s="128"/>
      <c r="K18" s="129"/>
      <c r="L18" s="122"/>
      <c r="M18" s="123"/>
      <c r="N18" s="122"/>
      <c r="O18" s="123"/>
    </row>
    <row r="19" spans="1:15" ht="15.75">
      <c r="A19" s="133"/>
      <c r="B19" s="513" t="s">
        <v>24</v>
      </c>
      <c r="C19" s="514"/>
      <c r="D19" s="148"/>
      <c r="E19" s="149"/>
      <c r="F19" s="578"/>
      <c r="G19" s="579"/>
      <c r="H19" s="122"/>
      <c r="I19" s="123"/>
      <c r="J19" s="128"/>
      <c r="K19" s="129"/>
      <c r="L19" s="122"/>
      <c r="M19" s="123"/>
      <c r="N19" s="122"/>
      <c r="O19" s="123"/>
    </row>
    <row r="20" spans="1:15" ht="15.75">
      <c r="A20" s="133"/>
      <c r="B20" s="513" t="s">
        <v>21</v>
      </c>
      <c r="C20" s="514"/>
      <c r="D20" s="148"/>
      <c r="E20" s="149"/>
      <c r="F20" s="578"/>
      <c r="G20" s="579"/>
      <c r="H20" s="122"/>
      <c r="I20" s="123"/>
      <c r="J20" s="128"/>
      <c r="K20" s="129"/>
      <c r="L20" s="122"/>
      <c r="M20" s="123"/>
      <c r="N20" s="122"/>
      <c r="O20" s="123"/>
    </row>
    <row r="21" spans="1:15" ht="15.75">
      <c r="A21" s="133"/>
      <c r="B21" s="513" t="s">
        <v>25</v>
      </c>
      <c r="C21" s="514"/>
      <c r="D21" s="148"/>
      <c r="E21" s="149"/>
      <c r="F21" s="578"/>
      <c r="G21" s="579"/>
      <c r="H21" s="122"/>
      <c r="I21" s="123"/>
      <c r="J21" s="128"/>
      <c r="K21" s="129"/>
      <c r="L21" s="122"/>
      <c r="M21" s="123"/>
      <c r="N21" s="122"/>
      <c r="O21" s="123"/>
    </row>
    <row r="22" spans="1:15" ht="15.75">
      <c r="A22" s="133"/>
      <c r="B22" s="513" t="s">
        <v>26</v>
      </c>
      <c r="C22" s="514"/>
      <c r="D22" s="148"/>
      <c r="E22" s="149"/>
      <c r="F22" s="578"/>
      <c r="G22" s="579"/>
      <c r="H22" s="122"/>
      <c r="I22" s="123"/>
      <c r="J22" s="128"/>
      <c r="K22" s="129"/>
      <c r="L22" s="122"/>
      <c r="M22" s="123"/>
      <c r="N22" s="122"/>
      <c r="O22" s="123"/>
    </row>
    <row r="23" spans="1:15" ht="15.75">
      <c r="A23" s="133"/>
      <c r="B23" s="513" t="s">
        <v>21</v>
      </c>
      <c r="C23" s="514"/>
      <c r="D23" s="148"/>
      <c r="E23" s="149"/>
      <c r="F23" s="578"/>
      <c r="G23" s="579"/>
      <c r="H23" s="122"/>
      <c r="I23" s="123"/>
      <c r="J23" s="128"/>
      <c r="K23" s="129"/>
      <c r="L23" s="122"/>
      <c r="M23" s="123"/>
      <c r="N23" s="122"/>
      <c r="O23" s="123"/>
    </row>
    <row r="24" spans="1:15" ht="16.5" thickBot="1">
      <c r="A24" s="134"/>
      <c r="B24" s="526"/>
      <c r="C24" s="527"/>
      <c r="D24" s="205"/>
      <c r="E24" s="206"/>
      <c r="F24" s="580"/>
      <c r="G24" s="581"/>
      <c r="H24" s="124"/>
      <c r="I24" s="125"/>
      <c r="J24" s="130"/>
      <c r="K24" s="131"/>
      <c r="L24" s="124"/>
      <c r="M24" s="125"/>
      <c r="N24" s="124"/>
      <c r="O24" s="125"/>
    </row>
    <row r="25" spans="1:15" ht="15.75">
      <c r="A25" s="132" t="s">
        <v>28</v>
      </c>
      <c r="B25" s="447" t="s">
        <v>29</v>
      </c>
      <c r="C25" s="448"/>
      <c r="D25" s="500" t="s">
        <v>27</v>
      </c>
      <c r="E25" s="501"/>
      <c r="F25" s="576">
        <v>64500</v>
      </c>
      <c r="G25" s="577"/>
      <c r="H25" s="120"/>
      <c r="I25" s="121"/>
      <c r="J25" s="120"/>
      <c r="K25" s="121"/>
      <c r="L25" s="126"/>
      <c r="M25" s="127"/>
      <c r="N25" s="120"/>
      <c r="O25" s="121"/>
    </row>
    <row r="26" spans="1:15" ht="15.75">
      <c r="A26" s="133"/>
      <c r="B26" s="482" t="s">
        <v>30</v>
      </c>
      <c r="C26" s="483"/>
      <c r="D26" s="538"/>
      <c r="E26" s="539"/>
      <c r="F26" s="578"/>
      <c r="G26" s="579"/>
      <c r="H26" s="122"/>
      <c r="I26" s="123"/>
      <c r="J26" s="122"/>
      <c r="K26" s="123"/>
      <c r="L26" s="128"/>
      <c r="M26" s="129"/>
      <c r="N26" s="122"/>
      <c r="O26" s="123"/>
    </row>
    <row r="27" spans="1:15" ht="15.75">
      <c r="A27" s="133"/>
      <c r="B27" s="482" t="s">
        <v>31</v>
      </c>
      <c r="C27" s="483"/>
      <c r="D27" s="538"/>
      <c r="E27" s="539"/>
      <c r="F27" s="578"/>
      <c r="G27" s="579"/>
      <c r="H27" s="122"/>
      <c r="I27" s="123"/>
      <c r="J27" s="122"/>
      <c r="K27" s="123"/>
      <c r="L27" s="128"/>
      <c r="M27" s="129"/>
      <c r="N27" s="122"/>
      <c r="O27" s="123"/>
    </row>
    <row r="28" spans="1:15" ht="15.75">
      <c r="A28" s="133"/>
      <c r="B28" s="482" t="s">
        <v>32</v>
      </c>
      <c r="C28" s="483"/>
      <c r="D28" s="538"/>
      <c r="E28" s="539"/>
      <c r="F28" s="578"/>
      <c r="G28" s="579"/>
      <c r="H28" s="122"/>
      <c r="I28" s="123"/>
      <c r="J28" s="122"/>
      <c r="K28" s="123"/>
      <c r="L28" s="128"/>
      <c r="M28" s="129"/>
      <c r="N28" s="122"/>
      <c r="O28" s="123"/>
    </row>
    <row r="29" spans="1:15" ht="15.75">
      <c r="A29" s="133"/>
      <c r="B29" s="482" t="s">
        <v>33</v>
      </c>
      <c r="C29" s="483"/>
      <c r="D29" s="538"/>
      <c r="E29" s="539"/>
      <c r="F29" s="578"/>
      <c r="G29" s="579"/>
      <c r="H29" s="122"/>
      <c r="I29" s="123"/>
      <c r="J29" s="122"/>
      <c r="K29" s="123"/>
      <c r="L29" s="128"/>
      <c r="M29" s="129"/>
      <c r="N29" s="122"/>
      <c r="O29" s="123"/>
    </row>
    <row r="30" spans="1:15" ht="15.75">
      <c r="A30" s="133"/>
      <c r="B30" s="482" t="s">
        <v>34</v>
      </c>
      <c r="C30" s="483"/>
      <c r="D30" s="538"/>
      <c r="E30" s="539"/>
      <c r="F30" s="578"/>
      <c r="G30" s="579"/>
      <c r="H30" s="122"/>
      <c r="I30" s="123"/>
      <c r="J30" s="122"/>
      <c r="K30" s="123"/>
      <c r="L30" s="128"/>
      <c r="M30" s="129"/>
      <c r="N30" s="122"/>
      <c r="O30" s="123"/>
    </row>
    <row r="31" spans="1:15" ht="16.5" thickBot="1">
      <c r="A31" s="134"/>
      <c r="B31" s="476" t="s">
        <v>35</v>
      </c>
      <c r="C31" s="477"/>
      <c r="D31" s="502"/>
      <c r="E31" s="503"/>
      <c r="F31" s="580"/>
      <c r="G31" s="581"/>
      <c r="H31" s="124"/>
      <c r="I31" s="125"/>
      <c r="J31" s="124"/>
      <c r="K31" s="125"/>
      <c r="L31" s="130"/>
      <c r="M31" s="131"/>
      <c r="N31" s="124"/>
      <c r="O31" s="125"/>
    </row>
    <row r="32" spans="1:15" ht="15.75">
      <c r="A32" s="132" t="s">
        <v>36</v>
      </c>
      <c r="B32" s="447" t="s">
        <v>37</v>
      </c>
      <c r="C32" s="448"/>
      <c r="D32" s="500" t="s">
        <v>27</v>
      </c>
      <c r="E32" s="501"/>
      <c r="F32" s="570"/>
      <c r="G32" s="571"/>
      <c r="H32" s="120"/>
      <c r="I32" s="121"/>
      <c r="J32" s="120"/>
      <c r="K32" s="121"/>
      <c r="L32" s="126"/>
      <c r="M32" s="127"/>
      <c r="N32" s="120"/>
      <c r="O32" s="121"/>
    </row>
    <row r="33" spans="1:15" ht="15.75">
      <c r="A33" s="133"/>
      <c r="B33" s="482" t="s">
        <v>38</v>
      </c>
      <c r="C33" s="483"/>
      <c r="D33" s="538"/>
      <c r="E33" s="539"/>
      <c r="F33" s="572"/>
      <c r="G33" s="573"/>
      <c r="H33" s="122"/>
      <c r="I33" s="123"/>
      <c r="J33" s="122"/>
      <c r="K33" s="123"/>
      <c r="L33" s="128"/>
      <c r="M33" s="129"/>
      <c r="N33" s="122"/>
      <c r="O33" s="123"/>
    </row>
    <row r="34" spans="1:15" ht="15.75">
      <c r="A34" s="133"/>
      <c r="B34" s="482" t="s">
        <v>39</v>
      </c>
      <c r="C34" s="483"/>
      <c r="D34" s="538"/>
      <c r="E34" s="539"/>
      <c r="F34" s="572"/>
      <c r="G34" s="573"/>
      <c r="H34" s="122"/>
      <c r="I34" s="123"/>
      <c r="J34" s="122"/>
      <c r="K34" s="123"/>
      <c r="L34" s="128"/>
      <c r="M34" s="129"/>
      <c r="N34" s="122"/>
      <c r="O34" s="123"/>
    </row>
    <row r="35" spans="1:15" ht="15.75">
      <c r="A35" s="133"/>
      <c r="B35" s="482" t="s">
        <v>40</v>
      </c>
      <c r="C35" s="483"/>
      <c r="D35" s="538"/>
      <c r="E35" s="539"/>
      <c r="F35" s="572">
        <v>63000</v>
      </c>
      <c r="G35" s="573"/>
      <c r="H35" s="122"/>
      <c r="I35" s="123"/>
      <c r="J35" s="122"/>
      <c r="K35" s="123"/>
      <c r="L35" s="128"/>
      <c r="M35" s="129"/>
      <c r="N35" s="122"/>
      <c r="O35" s="123"/>
    </row>
    <row r="36" spans="1:15" ht="15.75">
      <c r="A36" s="133"/>
      <c r="B36" s="482" t="s">
        <v>41</v>
      </c>
      <c r="C36" s="483"/>
      <c r="D36" s="538"/>
      <c r="E36" s="539"/>
      <c r="F36" s="568"/>
      <c r="G36" s="569"/>
      <c r="H36" s="122"/>
      <c r="I36" s="123"/>
      <c r="J36" s="122"/>
      <c r="K36" s="123"/>
      <c r="L36" s="128"/>
      <c r="M36" s="129"/>
      <c r="N36" s="122"/>
      <c r="O36" s="123"/>
    </row>
    <row r="37" spans="1:15" ht="16.5" thickBot="1">
      <c r="A37" s="134"/>
      <c r="B37" s="476" t="s">
        <v>42</v>
      </c>
      <c r="C37" s="477"/>
      <c r="D37" s="502"/>
      <c r="E37" s="503"/>
      <c r="F37" s="590"/>
      <c r="G37" s="591"/>
      <c r="H37" s="124"/>
      <c r="I37" s="125"/>
      <c r="J37" s="124"/>
      <c r="K37" s="125"/>
      <c r="L37" s="130"/>
      <c r="M37" s="131"/>
      <c r="N37" s="124"/>
      <c r="O37" s="125"/>
    </row>
    <row r="38" spans="1:15" ht="15.75">
      <c r="A38" s="132" t="s">
        <v>43</v>
      </c>
      <c r="B38" s="447" t="s">
        <v>44</v>
      </c>
      <c r="C38" s="448"/>
      <c r="D38" s="584" t="s">
        <v>27</v>
      </c>
      <c r="E38" s="585"/>
      <c r="F38" s="570">
        <v>25000</v>
      </c>
      <c r="G38" s="571"/>
      <c r="H38" s="120"/>
      <c r="I38" s="121"/>
      <c r="J38" s="120"/>
      <c r="K38" s="121"/>
      <c r="L38" s="126"/>
      <c r="M38" s="127"/>
      <c r="N38" s="120"/>
      <c r="O38" s="121"/>
    </row>
    <row r="39" spans="1:15" ht="16.5" thickBot="1">
      <c r="A39" s="134"/>
      <c r="B39" s="476" t="s">
        <v>45</v>
      </c>
      <c r="C39" s="477"/>
      <c r="D39" s="586"/>
      <c r="E39" s="587"/>
      <c r="F39" s="588"/>
      <c r="G39" s="589"/>
      <c r="H39" s="124"/>
      <c r="I39" s="125"/>
      <c r="J39" s="124"/>
      <c r="K39" s="125"/>
      <c r="L39" s="130"/>
      <c r="M39" s="131"/>
      <c r="N39" s="124"/>
      <c r="O39" s="125"/>
    </row>
    <row r="40" spans="1:15" ht="32.25" thickBot="1">
      <c r="A40" s="5" t="s">
        <v>46</v>
      </c>
      <c r="B40" s="410" t="s">
        <v>47</v>
      </c>
      <c r="C40" s="411"/>
      <c r="D40" s="263" t="s">
        <v>27</v>
      </c>
      <c r="E40" s="264"/>
      <c r="F40" s="564">
        <v>149000</v>
      </c>
      <c r="G40" s="565"/>
      <c r="H40" s="94"/>
      <c r="I40" s="95"/>
      <c r="J40" s="94"/>
      <c r="K40" s="95"/>
      <c r="L40" s="94"/>
      <c r="M40" s="95"/>
      <c r="N40" s="180"/>
      <c r="O40" s="181"/>
    </row>
    <row r="41" spans="1:15" ht="32.25" thickBot="1">
      <c r="A41" s="5" t="s">
        <v>49</v>
      </c>
      <c r="B41" s="410" t="s">
        <v>57</v>
      </c>
      <c r="C41" s="411"/>
      <c r="D41" s="263" t="s">
        <v>27</v>
      </c>
      <c r="E41" s="264"/>
      <c r="F41" s="564">
        <v>10000</v>
      </c>
      <c r="G41" s="565"/>
      <c r="H41" s="94"/>
      <c r="I41" s="95"/>
      <c r="J41" s="94"/>
      <c r="K41" s="95"/>
      <c r="L41" s="94"/>
      <c r="M41" s="95"/>
      <c r="N41" s="180"/>
      <c r="O41" s="181"/>
    </row>
    <row r="42" spans="1:15">
      <c r="A42" s="132" t="s">
        <v>340</v>
      </c>
      <c r="B42" s="447" t="s">
        <v>50</v>
      </c>
      <c r="C42" s="448"/>
      <c r="D42" s="584" t="s">
        <v>51</v>
      </c>
      <c r="E42" s="585"/>
      <c r="F42" s="570">
        <v>21000</v>
      </c>
      <c r="G42" s="571"/>
      <c r="H42" s="120"/>
      <c r="I42" s="121"/>
      <c r="J42" s="120"/>
      <c r="K42" s="121"/>
      <c r="L42" s="469" t="s">
        <v>52</v>
      </c>
      <c r="M42" s="470"/>
      <c r="N42" s="120"/>
      <c r="O42" s="121"/>
    </row>
    <row r="43" spans="1:15" ht="15.75" thickBot="1">
      <c r="A43" s="134"/>
      <c r="B43" s="476"/>
      <c r="C43" s="477"/>
      <c r="D43" s="586"/>
      <c r="E43" s="587"/>
      <c r="F43" s="588"/>
      <c r="G43" s="589"/>
      <c r="H43" s="124"/>
      <c r="I43" s="125"/>
      <c r="J43" s="124"/>
      <c r="K43" s="125"/>
      <c r="L43" s="471" t="s">
        <v>53</v>
      </c>
      <c r="M43" s="472"/>
      <c r="N43" s="124"/>
      <c r="O43" s="125"/>
    </row>
    <row r="44" spans="1:15" ht="16.5" thickBot="1">
      <c r="A44" s="21" t="s">
        <v>341</v>
      </c>
      <c r="B44" s="410" t="s">
        <v>55</v>
      </c>
      <c r="C44" s="411"/>
      <c r="D44" s="263"/>
      <c r="E44" s="264"/>
      <c r="F44" s="564">
        <v>26000</v>
      </c>
      <c r="G44" s="565"/>
      <c r="H44" s="94"/>
      <c r="I44" s="95"/>
      <c r="J44" s="94"/>
      <c r="K44" s="95"/>
      <c r="L44" s="508"/>
      <c r="M44" s="509"/>
      <c r="N44" s="94"/>
      <c r="O44" s="95"/>
    </row>
    <row r="45" spans="1:15" ht="16.5" thickBot="1">
      <c r="A45" s="94" t="s">
        <v>347</v>
      </c>
      <c r="B45" s="260"/>
      <c r="C45" s="95"/>
      <c r="D45" s="410"/>
      <c r="E45" s="411"/>
      <c r="F45" s="562">
        <v>31718.7</v>
      </c>
      <c r="G45" s="563"/>
      <c r="H45" s="94"/>
      <c r="I45" s="95"/>
      <c r="J45" s="94"/>
      <c r="K45" s="95"/>
      <c r="L45" s="94"/>
      <c r="M45" s="95"/>
      <c r="N45" s="94"/>
      <c r="O45" s="95"/>
    </row>
    <row r="46" spans="1:15" ht="16.149999999999999" customHeight="1" thickBot="1">
      <c r="A46" s="27" t="s">
        <v>56</v>
      </c>
      <c r="B46" s="45" t="s">
        <v>346</v>
      </c>
      <c r="C46" s="46">
        <f>5.97*5865.7*12</f>
        <v>420218.74800000002</v>
      </c>
      <c r="D46" s="94"/>
      <c r="E46" s="95"/>
      <c r="F46" s="562">
        <f>SUM(F13:G45)</f>
        <v>420218.7</v>
      </c>
      <c r="G46" s="563"/>
      <c r="H46" s="94"/>
      <c r="I46" s="95"/>
      <c r="J46" s="94"/>
      <c r="K46" s="95"/>
      <c r="L46" s="94"/>
      <c r="M46" s="95"/>
      <c r="N46" s="94"/>
      <c r="O46" s="95"/>
    </row>
    <row r="47" spans="1:15" ht="16.5" thickBot="1">
      <c r="A47" s="156" t="s">
        <v>58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</row>
    <row r="48" spans="1:15" ht="15.75">
      <c r="A48" s="486" t="s">
        <v>17</v>
      </c>
      <c r="B48" s="518" t="s">
        <v>18</v>
      </c>
      <c r="C48" s="519"/>
      <c r="D48" s="146" t="s">
        <v>27</v>
      </c>
      <c r="E48" s="147"/>
      <c r="F48" s="576">
        <v>30000</v>
      </c>
      <c r="G48" s="577"/>
      <c r="H48" s="120"/>
      <c r="I48" s="121"/>
      <c r="J48" s="126"/>
      <c r="K48" s="127"/>
      <c r="L48" s="120"/>
      <c r="M48" s="121"/>
      <c r="N48" s="120"/>
      <c r="O48" s="121"/>
    </row>
    <row r="49" spans="1:15" ht="15.75">
      <c r="A49" s="487"/>
      <c r="B49" s="513" t="s">
        <v>59</v>
      </c>
      <c r="C49" s="514"/>
      <c r="D49" s="148"/>
      <c r="E49" s="149"/>
      <c r="F49" s="578"/>
      <c r="G49" s="579"/>
      <c r="H49" s="122"/>
      <c r="I49" s="123"/>
      <c r="J49" s="128"/>
      <c r="K49" s="129"/>
      <c r="L49" s="122"/>
      <c r="M49" s="123"/>
      <c r="N49" s="122"/>
      <c r="O49" s="123"/>
    </row>
    <row r="50" spans="1:15" ht="15.75">
      <c r="A50" s="487"/>
      <c r="B50" s="520" t="s">
        <v>60</v>
      </c>
      <c r="C50" s="521"/>
      <c r="D50" s="148"/>
      <c r="E50" s="149"/>
      <c r="F50" s="578"/>
      <c r="G50" s="579"/>
      <c r="H50" s="122"/>
      <c r="I50" s="123"/>
      <c r="J50" s="128"/>
      <c r="K50" s="129"/>
      <c r="L50" s="122"/>
      <c r="M50" s="123"/>
      <c r="N50" s="122"/>
      <c r="O50" s="123"/>
    </row>
    <row r="51" spans="1:15" ht="15.75">
      <c r="A51" s="487"/>
      <c r="B51" s="520" t="s">
        <v>21</v>
      </c>
      <c r="C51" s="521"/>
      <c r="D51" s="148"/>
      <c r="E51" s="149"/>
      <c r="F51" s="578"/>
      <c r="G51" s="579"/>
      <c r="H51" s="122"/>
      <c r="I51" s="123"/>
      <c r="J51" s="128"/>
      <c r="K51" s="129"/>
      <c r="L51" s="122"/>
      <c r="M51" s="123"/>
      <c r="N51" s="122"/>
      <c r="O51" s="123"/>
    </row>
    <row r="52" spans="1:15" ht="15.75">
      <c r="A52" s="487"/>
      <c r="B52" s="520" t="s">
        <v>26</v>
      </c>
      <c r="C52" s="521"/>
      <c r="D52" s="148"/>
      <c r="E52" s="149"/>
      <c r="F52" s="578"/>
      <c r="G52" s="579"/>
      <c r="H52" s="122"/>
      <c r="I52" s="123"/>
      <c r="J52" s="128"/>
      <c r="K52" s="129"/>
      <c r="L52" s="122"/>
      <c r="M52" s="123"/>
      <c r="N52" s="122"/>
      <c r="O52" s="123"/>
    </row>
    <row r="53" spans="1:15" ht="15.75">
      <c r="A53" s="487"/>
      <c r="B53" s="520" t="s">
        <v>61</v>
      </c>
      <c r="C53" s="521"/>
      <c r="D53" s="148"/>
      <c r="E53" s="149"/>
      <c r="F53" s="578"/>
      <c r="G53" s="579"/>
      <c r="H53" s="122"/>
      <c r="I53" s="123"/>
      <c r="J53" s="128"/>
      <c r="K53" s="129"/>
      <c r="L53" s="122"/>
      <c r="M53" s="123"/>
      <c r="N53" s="122"/>
      <c r="O53" s="123"/>
    </row>
    <row r="54" spans="1:15" ht="15.75">
      <c r="A54" s="487"/>
      <c r="B54" s="520" t="s">
        <v>62</v>
      </c>
      <c r="C54" s="521"/>
      <c r="D54" s="148"/>
      <c r="E54" s="149"/>
      <c r="F54" s="578"/>
      <c r="G54" s="579"/>
      <c r="H54" s="122"/>
      <c r="I54" s="123"/>
      <c r="J54" s="128"/>
      <c r="K54" s="129"/>
      <c r="L54" s="122"/>
      <c r="M54" s="123"/>
      <c r="N54" s="122"/>
      <c r="O54" s="123"/>
    </row>
    <row r="55" spans="1:15" ht="15.75">
      <c r="A55" s="487"/>
      <c r="B55" s="513" t="s">
        <v>63</v>
      </c>
      <c r="C55" s="514"/>
      <c r="D55" s="148"/>
      <c r="E55" s="149"/>
      <c r="F55" s="578"/>
      <c r="G55" s="579"/>
      <c r="H55" s="122"/>
      <c r="I55" s="123"/>
      <c r="J55" s="128"/>
      <c r="K55" s="129"/>
      <c r="L55" s="122"/>
      <c r="M55" s="123"/>
      <c r="N55" s="122"/>
      <c r="O55" s="123"/>
    </row>
    <row r="56" spans="1:15" ht="15.75">
      <c r="A56" s="487"/>
      <c r="B56" s="520" t="s">
        <v>62</v>
      </c>
      <c r="C56" s="521"/>
      <c r="D56" s="148"/>
      <c r="E56" s="149"/>
      <c r="F56" s="578"/>
      <c r="G56" s="579"/>
      <c r="H56" s="122"/>
      <c r="I56" s="123"/>
      <c r="J56" s="128"/>
      <c r="K56" s="129"/>
      <c r="L56" s="122"/>
      <c r="M56" s="123"/>
      <c r="N56" s="122"/>
      <c r="O56" s="123"/>
    </row>
    <row r="57" spans="1:15" ht="15.75">
      <c r="A57" s="487"/>
      <c r="B57" s="520" t="s">
        <v>64</v>
      </c>
      <c r="C57" s="521"/>
      <c r="D57" s="148"/>
      <c r="E57" s="149"/>
      <c r="F57" s="578"/>
      <c r="G57" s="579"/>
      <c r="H57" s="122"/>
      <c r="I57" s="123"/>
      <c r="J57" s="128"/>
      <c r="K57" s="129"/>
      <c r="L57" s="122"/>
      <c r="M57" s="123"/>
      <c r="N57" s="122"/>
      <c r="O57" s="123"/>
    </row>
    <row r="58" spans="1:15" ht="15.75">
      <c r="A58" s="487"/>
      <c r="B58" s="520" t="s">
        <v>21</v>
      </c>
      <c r="C58" s="521"/>
      <c r="D58" s="148"/>
      <c r="E58" s="149"/>
      <c r="F58" s="578"/>
      <c r="G58" s="579"/>
      <c r="H58" s="122"/>
      <c r="I58" s="123"/>
      <c r="J58" s="128"/>
      <c r="K58" s="129"/>
      <c r="L58" s="122"/>
      <c r="M58" s="123"/>
      <c r="N58" s="122"/>
      <c r="O58" s="123"/>
    </row>
    <row r="59" spans="1:15" ht="15.75">
      <c r="A59" s="487"/>
      <c r="B59" s="520" t="s">
        <v>65</v>
      </c>
      <c r="C59" s="521"/>
      <c r="D59" s="148"/>
      <c r="E59" s="149"/>
      <c r="F59" s="578"/>
      <c r="G59" s="579"/>
      <c r="H59" s="122"/>
      <c r="I59" s="123"/>
      <c r="J59" s="128"/>
      <c r="K59" s="129"/>
      <c r="L59" s="122"/>
      <c r="M59" s="123"/>
      <c r="N59" s="122"/>
      <c r="O59" s="123"/>
    </row>
    <row r="60" spans="1:15" ht="15.75">
      <c r="A60" s="487"/>
      <c r="B60" s="513" t="s">
        <v>66</v>
      </c>
      <c r="C60" s="514"/>
      <c r="D60" s="148"/>
      <c r="E60" s="149"/>
      <c r="F60" s="578"/>
      <c r="G60" s="579"/>
      <c r="H60" s="122"/>
      <c r="I60" s="123"/>
      <c r="J60" s="128"/>
      <c r="K60" s="129"/>
      <c r="L60" s="122"/>
      <c r="M60" s="123"/>
      <c r="N60" s="122"/>
      <c r="O60" s="123"/>
    </row>
    <row r="61" spans="1:15" ht="15.75">
      <c r="A61" s="487"/>
      <c r="B61" s="520" t="s">
        <v>26</v>
      </c>
      <c r="C61" s="521"/>
      <c r="D61" s="148"/>
      <c r="E61" s="149"/>
      <c r="F61" s="578"/>
      <c r="G61" s="579"/>
      <c r="H61" s="122"/>
      <c r="I61" s="123"/>
      <c r="J61" s="128"/>
      <c r="K61" s="129"/>
      <c r="L61" s="122"/>
      <c r="M61" s="123"/>
      <c r="N61" s="122"/>
      <c r="O61" s="123"/>
    </row>
    <row r="62" spans="1:15" ht="15.75">
      <c r="A62" s="487"/>
      <c r="B62" s="520" t="s">
        <v>21</v>
      </c>
      <c r="C62" s="521"/>
      <c r="D62" s="148"/>
      <c r="E62" s="149"/>
      <c r="F62" s="578"/>
      <c r="G62" s="579"/>
      <c r="H62" s="122"/>
      <c r="I62" s="123"/>
      <c r="J62" s="128"/>
      <c r="K62" s="129"/>
      <c r="L62" s="122"/>
      <c r="M62" s="123"/>
      <c r="N62" s="122"/>
      <c r="O62" s="123"/>
    </row>
    <row r="63" spans="1:15" ht="15.75">
      <c r="A63" s="487"/>
      <c r="B63" s="513" t="s">
        <v>67</v>
      </c>
      <c r="C63" s="514"/>
      <c r="D63" s="148"/>
      <c r="E63" s="149"/>
      <c r="F63" s="578"/>
      <c r="G63" s="579"/>
      <c r="H63" s="122"/>
      <c r="I63" s="123"/>
      <c r="J63" s="128"/>
      <c r="K63" s="129"/>
      <c r="L63" s="122"/>
      <c r="M63" s="123"/>
      <c r="N63" s="122"/>
      <c r="O63" s="123"/>
    </row>
    <row r="64" spans="1:15" ht="15.75">
      <c r="A64" s="487"/>
      <c r="B64" s="520" t="s">
        <v>68</v>
      </c>
      <c r="C64" s="521"/>
      <c r="D64" s="148"/>
      <c r="E64" s="149"/>
      <c r="F64" s="578"/>
      <c r="G64" s="579"/>
      <c r="H64" s="122"/>
      <c r="I64" s="123"/>
      <c r="J64" s="128"/>
      <c r="K64" s="129"/>
      <c r="L64" s="122"/>
      <c r="M64" s="123"/>
      <c r="N64" s="122"/>
      <c r="O64" s="123"/>
    </row>
    <row r="65" spans="1:15" ht="15.75">
      <c r="A65" s="487"/>
      <c r="B65" s="520" t="s">
        <v>69</v>
      </c>
      <c r="C65" s="521"/>
      <c r="D65" s="148"/>
      <c r="E65" s="149"/>
      <c r="F65" s="578"/>
      <c r="G65" s="579"/>
      <c r="H65" s="122"/>
      <c r="I65" s="123"/>
      <c r="J65" s="128"/>
      <c r="K65" s="129"/>
      <c r="L65" s="122"/>
      <c r="M65" s="123"/>
      <c r="N65" s="122"/>
      <c r="O65" s="123"/>
    </row>
    <row r="66" spans="1:15" ht="15.75">
      <c r="A66" s="487"/>
      <c r="B66" s="520" t="s">
        <v>21</v>
      </c>
      <c r="C66" s="521"/>
      <c r="D66" s="148"/>
      <c r="E66" s="149"/>
      <c r="F66" s="578"/>
      <c r="G66" s="579"/>
      <c r="H66" s="122"/>
      <c r="I66" s="123"/>
      <c r="J66" s="128"/>
      <c r="K66" s="129"/>
      <c r="L66" s="122"/>
      <c r="M66" s="123"/>
      <c r="N66" s="122"/>
      <c r="O66" s="123"/>
    </row>
    <row r="67" spans="1:15" ht="15.75">
      <c r="A67" s="487"/>
      <c r="B67" s="520" t="s">
        <v>26</v>
      </c>
      <c r="C67" s="521"/>
      <c r="D67" s="148"/>
      <c r="E67" s="149"/>
      <c r="F67" s="578"/>
      <c r="G67" s="579"/>
      <c r="H67" s="122"/>
      <c r="I67" s="123"/>
      <c r="J67" s="128"/>
      <c r="K67" s="129"/>
      <c r="L67" s="122"/>
      <c r="M67" s="123"/>
      <c r="N67" s="122"/>
      <c r="O67" s="123"/>
    </row>
    <row r="68" spans="1:15" ht="16.5" thickBot="1">
      <c r="A68" s="488"/>
      <c r="B68" s="526"/>
      <c r="C68" s="527"/>
      <c r="D68" s="205"/>
      <c r="E68" s="206"/>
      <c r="F68" s="580"/>
      <c r="G68" s="581"/>
      <c r="H68" s="124"/>
      <c r="I68" s="125"/>
      <c r="J68" s="130"/>
      <c r="K68" s="131"/>
      <c r="L68" s="124"/>
      <c r="M68" s="125"/>
      <c r="N68" s="124"/>
      <c r="O68" s="125"/>
    </row>
    <row r="69" spans="1:15" ht="32.25" thickBot="1">
      <c r="A69" s="8" t="s">
        <v>28</v>
      </c>
      <c r="B69" s="410" t="s">
        <v>70</v>
      </c>
      <c r="C69" s="411"/>
      <c r="D69" s="176" t="s">
        <v>27</v>
      </c>
      <c r="E69" s="177"/>
      <c r="F69" s="574">
        <v>157000</v>
      </c>
      <c r="G69" s="575"/>
      <c r="H69" s="94"/>
      <c r="I69" s="95"/>
      <c r="J69" s="94"/>
      <c r="K69" s="95"/>
      <c r="L69" s="510" t="s">
        <v>71</v>
      </c>
      <c r="M69" s="511"/>
      <c r="N69" s="94"/>
      <c r="O69" s="95"/>
    </row>
    <row r="70" spans="1:15" ht="32.25" thickBot="1">
      <c r="A70" s="22" t="s">
        <v>36</v>
      </c>
      <c r="B70" s="410" t="s">
        <v>73</v>
      </c>
      <c r="C70" s="411"/>
      <c r="D70" s="176" t="s">
        <v>27</v>
      </c>
      <c r="E70" s="177"/>
      <c r="F70" s="574">
        <v>91000</v>
      </c>
      <c r="G70" s="575"/>
      <c r="H70" s="180"/>
      <c r="I70" s="181"/>
      <c r="J70" s="94"/>
      <c r="K70" s="95"/>
      <c r="L70" s="94"/>
      <c r="M70" s="95"/>
      <c r="N70" s="94"/>
      <c r="O70" s="95"/>
    </row>
    <row r="71" spans="1:15" ht="32.25" thickBot="1">
      <c r="A71" s="22" t="s">
        <v>43</v>
      </c>
      <c r="B71" s="410" t="s">
        <v>74</v>
      </c>
      <c r="C71" s="411"/>
      <c r="D71" s="176" t="s">
        <v>27</v>
      </c>
      <c r="E71" s="177"/>
      <c r="F71" s="582">
        <v>55000</v>
      </c>
      <c r="G71" s="583"/>
      <c r="H71" s="94"/>
      <c r="I71" s="95"/>
      <c r="J71" s="180"/>
      <c r="K71" s="181"/>
      <c r="L71" s="180"/>
      <c r="M71" s="181"/>
      <c r="N71" s="14"/>
      <c r="O71" s="12"/>
    </row>
    <row r="72" spans="1:15" ht="32.25" thickBot="1">
      <c r="A72" s="22" t="s">
        <v>46</v>
      </c>
      <c r="B72" s="410" t="s">
        <v>75</v>
      </c>
      <c r="C72" s="411"/>
      <c r="D72" s="176" t="s">
        <v>27</v>
      </c>
      <c r="E72" s="177"/>
      <c r="F72" s="574">
        <v>20000</v>
      </c>
      <c r="G72" s="575"/>
      <c r="H72" s="180"/>
      <c r="I72" s="181"/>
      <c r="J72" s="94"/>
      <c r="K72" s="95"/>
      <c r="L72" s="94"/>
      <c r="M72" s="95"/>
      <c r="N72" s="94"/>
      <c r="O72" s="95"/>
    </row>
    <row r="73" spans="1:15" ht="15.75">
      <c r="A73" s="486" t="s">
        <v>48</v>
      </c>
      <c r="B73" s="447" t="s">
        <v>76</v>
      </c>
      <c r="C73" s="448"/>
      <c r="D73" s="500" t="s">
        <v>27</v>
      </c>
      <c r="E73" s="501"/>
      <c r="F73" s="576">
        <v>78500</v>
      </c>
      <c r="G73" s="577"/>
      <c r="H73" s="120"/>
      <c r="I73" s="121"/>
      <c r="J73" s="120"/>
      <c r="K73" s="121"/>
      <c r="L73" s="126"/>
      <c r="M73" s="127"/>
      <c r="N73" s="120"/>
      <c r="O73" s="121"/>
    </row>
    <row r="74" spans="1:15" ht="15.75">
      <c r="A74" s="487"/>
      <c r="B74" s="482" t="s">
        <v>77</v>
      </c>
      <c r="C74" s="483"/>
      <c r="D74" s="538"/>
      <c r="E74" s="539"/>
      <c r="F74" s="578"/>
      <c r="G74" s="579"/>
      <c r="H74" s="122"/>
      <c r="I74" s="123"/>
      <c r="J74" s="122"/>
      <c r="K74" s="123"/>
      <c r="L74" s="128"/>
      <c r="M74" s="129"/>
      <c r="N74" s="122"/>
      <c r="O74" s="123"/>
    </row>
    <row r="75" spans="1:15" ht="15.75">
      <c r="A75" s="487"/>
      <c r="B75" s="482" t="s">
        <v>78</v>
      </c>
      <c r="C75" s="483"/>
      <c r="D75" s="538"/>
      <c r="E75" s="539"/>
      <c r="F75" s="578"/>
      <c r="G75" s="579"/>
      <c r="H75" s="122"/>
      <c r="I75" s="123"/>
      <c r="J75" s="122"/>
      <c r="K75" s="123"/>
      <c r="L75" s="128"/>
      <c r="M75" s="129"/>
      <c r="N75" s="122"/>
      <c r="O75" s="123"/>
    </row>
    <row r="76" spans="1:15" ht="15.75">
      <c r="A76" s="487"/>
      <c r="B76" s="482" t="s">
        <v>79</v>
      </c>
      <c r="C76" s="483"/>
      <c r="D76" s="538"/>
      <c r="E76" s="539"/>
      <c r="F76" s="578"/>
      <c r="G76" s="579"/>
      <c r="H76" s="122"/>
      <c r="I76" s="123"/>
      <c r="J76" s="122"/>
      <c r="K76" s="123"/>
      <c r="L76" s="128"/>
      <c r="M76" s="129"/>
      <c r="N76" s="122"/>
      <c r="O76" s="123"/>
    </row>
    <row r="77" spans="1:15" ht="16.5" thickBot="1">
      <c r="A77" s="488"/>
      <c r="B77" s="476" t="s">
        <v>35</v>
      </c>
      <c r="C77" s="477"/>
      <c r="D77" s="502"/>
      <c r="E77" s="503"/>
      <c r="F77" s="580"/>
      <c r="G77" s="581"/>
      <c r="H77" s="124"/>
      <c r="I77" s="125"/>
      <c r="J77" s="124"/>
      <c r="K77" s="125"/>
      <c r="L77" s="130"/>
      <c r="M77" s="131"/>
      <c r="N77" s="124"/>
      <c r="O77" s="125"/>
    </row>
    <row r="78" spans="1:15" ht="31.15" customHeight="1" thickBot="1">
      <c r="A78" s="22" t="s">
        <v>342</v>
      </c>
      <c r="B78" s="410" t="s">
        <v>80</v>
      </c>
      <c r="C78" s="411"/>
      <c r="D78" s="176" t="s">
        <v>27</v>
      </c>
      <c r="E78" s="177"/>
      <c r="F78" s="574">
        <v>18000</v>
      </c>
      <c r="G78" s="575"/>
      <c r="H78" s="94"/>
      <c r="I78" s="95"/>
      <c r="J78" s="94"/>
      <c r="K78" s="95"/>
      <c r="L78" s="180"/>
      <c r="M78" s="181"/>
      <c r="N78" s="94"/>
      <c r="O78" s="95"/>
    </row>
    <row r="79" spans="1:15" ht="15.75">
      <c r="A79" s="486" t="s">
        <v>343</v>
      </c>
      <c r="B79" s="447" t="s">
        <v>37</v>
      </c>
      <c r="C79" s="448"/>
      <c r="D79" s="500" t="s">
        <v>27</v>
      </c>
      <c r="E79" s="501"/>
      <c r="F79" s="570"/>
      <c r="G79" s="571"/>
      <c r="H79" s="120"/>
      <c r="I79" s="121"/>
      <c r="J79" s="120"/>
      <c r="K79" s="121"/>
      <c r="L79" s="126"/>
      <c r="M79" s="127"/>
      <c r="N79" s="120"/>
      <c r="O79" s="121"/>
    </row>
    <row r="80" spans="1:15" ht="15.75">
      <c r="A80" s="487"/>
      <c r="B80" s="482" t="s">
        <v>81</v>
      </c>
      <c r="C80" s="483"/>
      <c r="D80" s="538"/>
      <c r="E80" s="539"/>
      <c r="F80" s="572"/>
      <c r="G80" s="573"/>
      <c r="H80" s="122"/>
      <c r="I80" s="123"/>
      <c r="J80" s="122"/>
      <c r="K80" s="123"/>
      <c r="L80" s="128"/>
      <c r="M80" s="129"/>
      <c r="N80" s="122"/>
      <c r="O80" s="123"/>
    </row>
    <row r="81" spans="1:15" ht="15.75">
      <c r="A81" s="487"/>
      <c r="B81" s="482" t="s">
        <v>82</v>
      </c>
      <c r="C81" s="483"/>
      <c r="D81" s="538"/>
      <c r="E81" s="539"/>
      <c r="F81" s="572"/>
      <c r="G81" s="573"/>
      <c r="H81" s="122"/>
      <c r="I81" s="123"/>
      <c r="J81" s="122"/>
      <c r="K81" s="123"/>
      <c r="L81" s="128"/>
      <c r="M81" s="129"/>
      <c r="N81" s="122"/>
      <c r="O81" s="123"/>
    </row>
    <row r="82" spans="1:15" ht="15.75">
      <c r="A82" s="487"/>
      <c r="B82" s="482" t="s">
        <v>40</v>
      </c>
      <c r="C82" s="483"/>
      <c r="D82" s="538"/>
      <c r="E82" s="539"/>
      <c r="F82" s="572">
        <v>45000</v>
      </c>
      <c r="G82" s="573"/>
      <c r="H82" s="122"/>
      <c r="I82" s="123"/>
      <c r="J82" s="122"/>
      <c r="K82" s="123"/>
      <c r="L82" s="128"/>
      <c r="M82" s="129"/>
      <c r="N82" s="122"/>
      <c r="O82" s="123"/>
    </row>
    <row r="83" spans="1:15" ht="15.75">
      <c r="A83" s="487"/>
      <c r="B83" s="482" t="s">
        <v>83</v>
      </c>
      <c r="C83" s="483"/>
      <c r="D83" s="538"/>
      <c r="E83" s="539"/>
      <c r="F83" s="568"/>
      <c r="G83" s="569"/>
      <c r="H83" s="122"/>
      <c r="I83" s="123"/>
      <c r="J83" s="122"/>
      <c r="K83" s="123"/>
      <c r="L83" s="128"/>
      <c r="M83" s="129"/>
      <c r="N83" s="122"/>
      <c r="O83" s="123"/>
    </row>
    <row r="84" spans="1:15" ht="15.75">
      <c r="A84" s="487"/>
      <c r="B84" s="482" t="s">
        <v>42</v>
      </c>
      <c r="C84" s="483"/>
      <c r="D84" s="538"/>
      <c r="E84" s="539"/>
      <c r="F84" s="568"/>
      <c r="G84" s="569"/>
      <c r="H84" s="122"/>
      <c r="I84" s="123"/>
      <c r="J84" s="122"/>
      <c r="K84" s="123"/>
      <c r="L84" s="128"/>
      <c r="M84" s="129"/>
      <c r="N84" s="122"/>
      <c r="O84" s="123"/>
    </row>
    <row r="85" spans="1:15" ht="16.5" thickBot="1">
      <c r="A85" s="487"/>
      <c r="B85" s="482" t="s">
        <v>84</v>
      </c>
      <c r="C85" s="483"/>
      <c r="D85" s="538"/>
      <c r="E85" s="539"/>
      <c r="F85" s="568"/>
      <c r="G85" s="569"/>
      <c r="H85" s="122"/>
      <c r="I85" s="123"/>
      <c r="J85" s="122"/>
      <c r="K85" s="123"/>
      <c r="L85" s="128"/>
      <c r="M85" s="129"/>
      <c r="N85" s="122"/>
      <c r="O85" s="123"/>
    </row>
    <row r="86" spans="1:15" ht="21" customHeight="1" thickBot="1">
      <c r="A86" s="22" t="s">
        <v>54</v>
      </c>
      <c r="B86" s="410" t="s">
        <v>55</v>
      </c>
      <c r="C86" s="411"/>
      <c r="D86" s="263"/>
      <c r="E86" s="264"/>
      <c r="F86" s="564">
        <v>26000</v>
      </c>
      <c r="G86" s="565"/>
      <c r="H86" s="94"/>
      <c r="I86" s="95"/>
      <c r="J86" s="94"/>
      <c r="K86" s="95"/>
      <c r="L86" s="94"/>
      <c r="M86" s="95"/>
      <c r="N86" s="180"/>
      <c r="O86" s="181"/>
    </row>
    <row r="87" spans="1:15" ht="16.5" thickBot="1">
      <c r="A87" s="94" t="s">
        <v>347</v>
      </c>
      <c r="B87" s="260"/>
      <c r="C87" s="95"/>
      <c r="D87" s="410"/>
      <c r="E87" s="411"/>
      <c r="F87" s="562">
        <v>2261.8000000000002</v>
      </c>
      <c r="G87" s="563"/>
      <c r="H87" s="94"/>
      <c r="I87" s="95"/>
      <c r="J87" s="94"/>
      <c r="K87" s="95"/>
      <c r="L87" s="94"/>
      <c r="M87" s="95"/>
      <c r="N87" s="94"/>
      <c r="O87" s="95"/>
    </row>
    <row r="88" spans="1:15" ht="16.149999999999999" customHeight="1" thickBot="1">
      <c r="A88" s="27" t="s">
        <v>348</v>
      </c>
      <c r="B88" s="45" t="s">
        <v>349</v>
      </c>
      <c r="C88" s="47">
        <f>4.91*8872.4*12</f>
        <v>522761.80799999996</v>
      </c>
      <c r="D88" s="94"/>
      <c r="E88" s="95"/>
      <c r="F88" s="562">
        <f>SUM(F48:G87)</f>
        <v>522761.8</v>
      </c>
      <c r="G88" s="563"/>
      <c r="H88" s="94"/>
      <c r="I88" s="95"/>
      <c r="J88" s="94"/>
      <c r="K88" s="95"/>
      <c r="L88" s="94"/>
      <c r="M88" s="95"/>
      <c r="N88" s="94"/>
      <c r="O88" s="95"/>
    </row>
    <row r="89" spans="1:15" ht="16.5" thickBot="1">
      <c r="A89" s="156" t="s">
        <v>86</v>
      </c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</row>
    <row r="90" spans="1:15">
      <c r="A90" s="132" t="s">
        <v>17</v>
      </c>
      <c r="B90" s="407" t="s">
        <v>18</v>
      </c>
      <c r="C90" s="408"/>
      <c r="D90" s="146" t="s">
        <v>27</v>
      </c>
      <c r="E90" s="147"/>
      <c r="F90" s="540">
        <v>30000</v>
      </c>
      <c r="G90" s="541"/>
      <c r="H90" s="120"/>
      <c r="I90" s="121"/>
      <c r="J90" s="126"/>
      <c r="K90" s="127"/>
      <c r="L90" s="120"/>
      <c r="M90" s="121"/>
      <c r="N90" s="120"/>
      <c r="O90" s="121"/>
    </row>
    <row r="91" spans="1:15">
      <c r="A91" s="133"/>
      <c r="B91" s="463" t="s">
        <v>87</v>
      </c>
      <c r="C91" s="464"/>
      <c r="D91" s="148"/>
      <c r="E91" s="149"/>
      <c r="F91" s="542"/>
      <c r="G91" s="543"/>
      <c r="H91" s="122"/>
      <c r="I91" s="123"/>
      <c r="J91" s="128"/>
      <c r="K91" s="129"/>
      <c r="L91" s="122"/>
      <c r="M91" s="123"/>
      <c r="N91" s="122"/>
      <c r="O91" s="123"/>
    </row>
    <row r="92" spans="1:15">
      <c r="A92" s="133"/>
      <c r="B92" s="463" t="s">
        <v>21</v>
      </c>
      <c r="C92" s="464"/>
      <c r="D92" s="148"/>
      <c r="E92" s="149"/>
      <c r="F92" s="542"/>
      <c r="G92" s="543"/>
      <c r="H92" s="122"/>
      <c r="I92" s="123"/>
      <c r="J92" s="128"/>
      <c r="K92" s="129"/>
      <c r="L92" s="122"/>
      <c r="M92" s="123"/>
      <c r="N92" s="122"/>
      <c r="O92" s="123"/>
    </row>
    <row r="93" spans="1:15">
      <c r="A93" s="133"/>
      <c r="B93" s="463" t="s">
        <v>88</v>
      </c>
      <c r="C93" s="464"/>
      <c r="D93" s="148"/>
      <c r="E93" s="149"/>
      <c r="F93" s="542"/>
      <c r="G93" s="543"/>
      <c r="H93" s="122"/>
      <c r="I93" s="123"/>
      <c r="J93" s="128"/>
      <c r="K93" s="129"/>
      <c r="L93" s="122"/>
      <c r="M93" s="123"/>
      <c r="N93" s="122"/>
      <c r="O93" s="123"/>
    </row>
    <row r="94" spans="1:15">
      <c r="A94" s="133"/>
      <c r="B94" s="463" t="s">
        <v>89</v>
      </c>
      <c r="C94" s="464"/>
      <c r="D94" s="148"/>
      <c r="E94" s="149"/>
      <c r="F94" s="542"/>
      <c r="G94" s="543"/>
      <c r="H94" s="122"/>
      <c r="I94" s="123"/>
      <c r="J94" s="128"/>
      <c r="K94" s="129"/>
      <c r="L94" s="122"/>
      <c r="M94" s="123"/>
      <c r="N94" s="122"/>
      <c r="O94" s="123"/>
    </row>
    <row r="95" spans="1:15">
      <c r="A95" s="133"/>
      <c r="B95" s="463" t="s">
        <v>90</v>
      </c>
      <c r="C95" s="464"/>
      <c r="D95" s="148"/>
      <c r="E95" s="149"/>
      <c r="F95" s="542"/>
      <c r="G95" s="543"/>
      <c r="H95" s="122"/>
      <c r="I95" s="123"/>
      <c r="J95" s="128"/>
      <c r="K95" s="129"/>
      <c r="L95" s="122"/>
      <c r="M95" s="123"/>
      <c r="N95" s="122"/>
      <c r="O95" s="123"/>
    </row>
    <row r="96" spans="1:15">
      <c r="A96" s="133"/>
      <c r="B96" s="463" t="s">
        <v>21</v>
      </c>
      <c r="C96" s="464"/>
      <c r="D96" s="148"/>
      <c r="E96" s="149"/>
      <c r="F96" s="542"/>
      <c r="G96" s="543"/>
      <c r="H96" s="122"/>
      <c r="I96" s="123"/>
      <c r="J96" s="128"/>
      <c r="K96" s="129"/>
      <c r="L96" s="122"/>
      <c r="M96" s="123"/>
      <c r="N96" s="122"/>
      <c r="O96" s="123"/>
    </row>
    <row r="97" spans="1:15">
      <c r="A97" s="133"/>
      <c r="B97" s="463" t="s">
        <v>91</v>
      </c>
      <c r="C97" s="464"/>
      <c r="D97" s="148"/>
      <c r="E97" s="149"/>
      <c r="F97" s="542"/>
      <c r="G97" s="543"/>
      <c r="H97" s="122"/>
      <c r="I97" s="123"/>
      <c r="J97" s="128"/>
      <c r="K97" s="129"/>
      <c r="L97" s="122"/>
      <c r="M97" s="123"/>
      <c r="N97" s="122"/>
      <c r="O97" s="123"/>
    </row>
    <row r="98" spans="1:15" ht="15.75" thickBot="1">
      <c r="A98" s="134"/>
      <c r="B98" s="566" t="s">
        <v>92</v>
      </c>
      <c r="C98" s="567"/>
      <c r="D98" s="205"/>
      <c r="E98" s="206"/>
      <c r="F98" s="544"/>
      <c r="G98" s="545"/>
      <c r="H98" s="124"/>
      <c r="I98" s="125"/>
      <c r="J98" s="130"/>
      <c r="K98" s="131"/>
      <c r="L98" s="124"/>
      <c r="M98" s="125"/>
      <c r="N98" s="124"/>
      <c r="O98" s="125"/>
    </row>
    <row r="99" spans="1:15" ht="39" customHeight="1" thickBot="1">
      <c r="A99" s="21" t="s">
        <v>28</v>
      </c>
      <c r="B99" s="271" t="s">
        <v>93</v>
      </c>
      <c r="C99" s="272"/>
      <c r="D99" s="109" t="s">
        <v>27</v>
      </c>
      <c r="E99" s="110"/>
      <c r="F99" s="532">
        <v>20000</v>
      </c>
      <c r="G99" s="533"/>
      <c r="H99" s="94"/>
      <c r="I99" s="95"/>
      <c r="J99" s="94"/>
      <c r="K99" s="95"/>
      <c r="L99" s="94"/>
      <c r="M99" s="95"/>
      <c r="N99" s="510" t="s">
        <v>72</v>
      </c>
      <c r="O99" s="511"/>
    </row>
    <row r="100" spans="1:15" ht="16.149999999999999" customHeight="1">
      <c r="A100" s="132" t="s">
        <v>36</v>
      </c>
      <c r="B100" s="362" t="s">
        <v>356</v>
      </c>
      <c r="C100" s="363"/>
      <c r="D100" s="443" t="s">
        <v>27</v>
      </c>
      <c r="E100" s="444"/>
      <c r="F100" s="556">
        <v>29700</v>
      </c>
      <c r="G100" s="557"/>
      <c r="H100" s="120"/>
      <c r="I100" s="121"/>
      <c r="J100" s="120"/>
      <c r="K100" s="121"/>
      <c r="L100" s="120"/>
      <c r="M100" s="121"/>
      <c r="N100" s="126"/>
      <c r="O100" s="127"/>
    </row>
    <row r="101" spans="1:15">
      <c r="A101" s="133"/>
      <c r="B101" s="455" t="s">
        <v>357</v>
      </c>
      <c r="C101" s="456"/>
      <c r="D101" s="457"/>
      <c r="E101" s="458"/>
      <c r="F101" s="558"/>
      <c r="G101" s="559"/>
      <c r="H101" s="122"/>
      <c r="I101" s="123"/>
      <c r="J101" s="122"/>
      <c r="K101" s="123"/>
      <c r="L101" s="122"/>
      <c r="M101" s="123"/>
      <c r="N101" s="128"/>
      <c r="O101" s="129"/>
    </row>
    <row r="102" spans="1:15">
      <c r="A102" s="133"/>
      <c r="B102" s="455" t="s">
        <v>358</v>
      </c>
      <c r="C102" s="456"/>
      <c r="D102" s="457"/>
      <c r="E102" s="458"/>
      <c r="F102" s="558"/>
      <c r="G102" s="559"/>
      <c r="H102" s="122"/>
      <c r="I102" s="123"/>
      <c r="J102" s="122"/>
      <c r="K102" s="123"/>
      <c r="L102" s="122"/>
      <c r="M102" s="123"/>
      <c r="N102" s="128"/>
      <c r="O102" s="129"/>
    </row>
    <row r="103" spans="1:15">
      <c r="A103" s="133"/>
      <c r="B103" s="455" t="s">
        <v>359</v>
      </c>
      <c r="C103" s="456"/>
      <c r="D103" s="457"/>
      <c r="E103" s="458"/>
      <c r="F103" s="558"/>
      <c r="G103" s="559"/>
      <c r="H103" s="122"/>
      <c r="I103" s="123"/>
      <c r="J103" s="122"/>
      <c r="K103" s="123"/>
      <c r="L103" s="122"/>
      <c r="M103" s="123"/>
      <c r="N103" s="128"/>
      <c r="O103" s="129"/>
    </row>
    <row r="104" spans="1:15">
      <c r="A104" s="133"/>
      <c r="B104" s="384" t="s">
        <v>94</v>
      </c>
      <c r="C104" s="385"/>
      <c r="D104" s="457"/>
      <c r="E104" s="458"/>
      <c r="F104" s="558"/>
      <c r="G104" s="559"/>
      <c r="H104" s="122"/>
      <c r="I104" s="123"/>
      <c r="J104" s="122"/>
      <c r="K104" s="123"/>
      <c r="L104" s="122"/>
      <c r="M104" s="123"/>
      <c r="N104" s="128"/>
      <c r="O104" s="129"/>
    </row>
    <row r="105" spans="1:15">
      <c r="A105" s="133"/>
      <c r="B105" s="455" t="s">
        <v>360</v>
      </c>
      <c r="C105" s="456"/>
      <c r="D105" s="457"/>
      <c r="E105" s="458"/>
      <c r="F105" s="558"/>
      <c r="G105" s="559"/>
      <c r="H105" s="122"/>
      <c r="I105" s="123"/>
      <c r="J105" s="122"/>
      <c r="K105" s="123"/>
      <c r="L105" s="122"/>
      <c r="M105" s="123"/>
      <c r="N105" s="128"/>
      <c r="O105" s="129"/>
    </row>
    <row r="106" spans="1:15">
      <c r="A106" s="133"/>
      <c r="B106" s="455" t="s">
        <v>361</v>
      </c>
      <c r="C106" s="456"/>
      <c r="D106" s="457"/>
      <c r="E106" s="458"/>
      <c r="F106" s="558"/>
      <c r="G106" s="559"/>
      <c r="H106" s="122"/>
      <c r="I106" s="123"/>
      <c r="J106" s="122"/>
      <c r="K106" s="123"/>
      <c r="L106" s="122"/>
      <c r="M106" s="123"/>
      <c r="N106" s="128"/>
      <c r="O106" s="129"/>
    </row>
    <row r="107" spans="1:15" ht="15.75" thickBot="1">
      <c r="A107" s="134"/>
      <c r="B107" s="364" t="s">
        <v>362</v>
      </c>
      <c r="C107" s="365"/>
      <c r="D107" s="459"/>
      <c r="E107" s="460"/>
      <c r="F107" s="560"/>
      <c r="G107" s="561"/>
      <c r="H107" s="124"/>
      <c r="I107" s="125"/>
      <c r="J107" s="124"/>
      <c r="K107" s="125"/>
      <c r="L107" s="124"/>
      <c r="M107" s="125"/>
      <c r="N107" s="130"/>
      <c r="O107" s="131"/>
    </row>
    <row r="108" spans="1:15">
      <c r="A108" s="132" t="s">
        <v>43</v>
      </c>
      <c r="B108" s="362" t="s">
        <v>95</v>
      </c>
      <c r="C108" s="363"/>
      <c r="D108" s="146" t="s">
        <v>27</v>
      </c>
      <c r="E108" s="147"/>
      <c r="F108" s="540">
        <v>4000</v>
      </c>
      <c r="G108" s="541"/>
      <c r="H108" s="120"/>
      <c r="I108" s="121"/>
      <c r="J108" s="120"/>
      <c r="K108" s="121"/>
      <c r="L108" s="120"/>
      <c r="M108" s="121"/>
      <c r="N108" s="126"/>
      <c r="O108" s="127"/>
    </row>
    <row r="109" spans="1:15" ht="15.75" thickBot="1">
      <c r="A109" s="134"/>
      <c r="B109" s="364" t="s">
        <v>363</v>
      </c>
      <c r="C109" s="365"/>
      <c r="D109" s="205"/>
      <c r="E109" s="206"/>
      <c r="F109" s="544"/>
      <c r="G109" s="545"/>
      <c r="H109" s="124"/>
      <c r="I109" s="125"/>
      <c r="J109" s="124"/>
      <c r="K109" s="125"/>
      <c r="L109" s="124"/>
      <c r="M109" s="125"/>
      <c r="N109" s="130"/>
      <c r="O109" s="131"/>
    </row>
    <row r="110" spans="1:15" ht="35.450000000000003" customHeight="1">
      <c r="A110" s="132" t="s">
        <v>46</v>
      </c>
      <c r="B110" s="362" t="s">
        <v>364</v>
      </c>
      <c r="C110" s="363"/>
      <c r="D110" s="443" t="s">
        <v>27</v>
      </c>
      <c r="E110" s="444"/>
      <c r="F110" s="556">
        <v>52000</v>
      </c>
      <c r="G110" s="557"/>
      <c r="H110" s="120"/>
      <c r="I110" s="121"/>
      <c r="J110" s="120"/>
      <c r="K110" s="121"/>
      <c r="L110" s="120"/>
      <c r="M110" s="121"/>
      <c r="N110" s="126"/>
      <c r="O110" s="127"/>
    </row>
    <row r="111" spans="1:15">
      <c r="A111" s="133"/>
      <c r="B111" s="455" t="s">
        <v>365</v>
      </c>
      <c r="C111" s="456"/>
      <c r="D111" s="457"/>
      <c r="E111" s="458"/>
      <c r="F111" s="558"/>
      <c r="G111" s="559"/>
      <c r="H111" s="122"/>
      <c r="I111" s="123"/>
      <c r="J111" s="122"/>
      <c r="K111" s="123"/>
      <c r="L111" s="122"/>
      <c r="M111" s="123"/>
      <c r="N111" s="128"/>
      <c r="O111" s="129"/>
    </row>
    <row r="112" spans="1:15">
      <c r="A112" s="133"/>
      <c r="B112" s="455" t="s">
        <v>366</v>
      </c>
      <c r="C112" s="456"/>
      <c r="D112" s="457"/>
      <c r="E112" s="458"/>
      <c r="F112" s="558"/>
      <c r="G112" s="559"/>
      <c r="H112" s="122"/>
      <c r="I112" s="123"/>
      <c r="J112" s="122"/>
      <c r="K112" s="123"/>
      <c r="L112" s="122"/>
      <c r="M112" s="123"/>
      <c r="N112" s="128"/>
      <c r="O112" s="129"/>
    </row>
    <row r="113" spans="1:15">
      <c r="A113" s="133"/>
      <c r="B113" s="455" t="s">
        <v>367</v>
      </c>
      <c r="C113" s="456"/>
      <c r="D113" s="457"/>
      <c r="E113" s="458"/>
      <c r="F113" s="558"/>
      <c r="G113" s="559"/>
      <c r="H113" s="122"/>
      <c r="I113" s="123"/>
      <c r="J113" s="122"/>
      <c r="K113" s="123"/>
      <c r="L113" s="122"/>
      <c r="M113" s="123"/>
      <c r="N113" s="128"/>
      <c r="O113" s="129"/>
    </row>
    <row r="114" spans="1:15">
      <c r="A114" s="133"/>
      <c r="B114" s="384" t="s">
        <v>94</v>
      </c>
      <c r="C114" s="385"/>
      <c r="D114" s="457"/>
      <c r="E114" s="458"/>
      <c r="F114" s="558"/>
      <c r="G114" s="559"/>
      <c r="H114" s="122"/>
      <c r="I114" s="123"/>
      <c r="J114" s="122"/>
      <c r="K114" s="123"/>
      <c r="L114" s="122"/>
      <c r="M114" s="123"/>
      <c r="N114" s="128"/>
      <c r="O114" s="129"/>
    </row>
    <row r="115" spans="1:15">
      <c r="A115" s="133"/>
      <c r="B115" s="455" t="s">
        <v>368</v>
      </c>
      <c r="C115" s="456"/>
      <c r="D115" s="457"/>
      <c r="E115" s="458"/>
      <c r="F115" s="558"/>
      <c r="G115" s="559"/>
      <c r="H115" s="122"/>
      <c r="I115" s="123"/>
      <c r="J115" s="122"/>
      <c r="K115" s="123"/>
      <c r="L115" s="122"/>
      <c r="M115" s="123"/>
      <c r="N115" s="128"/>
      <c r="O115" s="129"/>
    </row>
    <row r="116" spans="1:15" ht="15.75" thickBot="1">
      <c r="A116" s="134"/>
      <c r="B116" s="364" t="s">
        <v>369</v>
      </c>
      <c r="C116" s="365"/>
      <c r="D116" s="459"/>
      <c r="E116" s="460"/>
      <c r="F116" s="560"/>
      <c r="G116" s="561"/>
      <c r="H116" s="124"/>
      <c r="I116" s="125"/>
      <c r="J116" s="124"/>
      <c r="K116" s="125"/>
      <c r="L116" s="124"/>
      <c r="M116" s="125"/>
      <c r="N116" s="130"/>
      <c r="O116" s="131"/>
    </row>
    <row r="117" spans="1:15" ht="38.450000000000003" customHeight="1" thickBot="1">
      <c r="A117" s="21" t="s">
        <v>48</v>
      </c>
      <c r="B117" s="271" t="s">
        <v>370</v>
      </c>
      <c r="C117" s="272"/>
      <c r="D117" s="109" t="s">
        <v>27</v>
      </c>
      <c r="E117" s="110"/>
      <c r="F117" s="532">
        <v>15000</v>
      </c>
      <c r="G117" s="533"/>
      <c r="H117" s="94"/>
      <c r="I117" s="95"/>
      <c r="J117" s="94"/>
      <c r="K117" s="95"/>
      <c r="L117" s="180"/>
      <c r="M117" s="181"/>
      <c r="N117" s="94"/>
      <c r="O117" s="95"/>
    </row>
    <row r="118" spans="1:15" ht="16.5" thickBot="1">
      <c r="A118" s="21" t="s">
        <v>342</v>
      </c>
      <c r="B118" s="271" t="s">
        <v>55</v>
      </c>
      <c r="C118" s="272"/>
      <c r="D118" s="263"/>
      <c r="E118" s="264"/>
      <c r="F118" s="532">
        <v>26000</v>
      </c>
      <c r="G118" s="533"/>
      <c r="H118" s="410"/>
      <c r="I118" s="411"/>
      <c r="J118" s="410"/>
      <c r="K118" s="411"/>
      <c r="L118" s="410"/>
      <c r="M118" s="411"/>
      <c r="N118" s="180"/>
      <c r="O118" s="181"/>
    </row>
    <row r="119" spans="1:15" ht="16.5" thickBot="1">
      <c r="A119" s="94" t="s">
        <v>347</v>
      </c>
      <c r="B119" s="260"/>
      <c r="C119" s="95"/>
      <c r="D119" s="109"/>
      <c r="E119" s="110"/>
      <c r="F119" s="532">
        <v>9032.82</v>
      </c>
      <c r="G119" s="533"/>
      <c r="H119" s="410"/>
      <c r="I119" s="411"/>
      <c r="J119" s="410"/>
      <c r="K119" s="411"/>
      <c r="L119" s="410"/>
      <c r="M119" s="411"/>
      <c r="N119" s="94"/>
      <c r="O119" s="95"/>
    </row>
    <row r="120" spans="1:15" ht="16.149999999999999" customHeight="1" thickBot="1">
      <c r="A120" s="27" t="s">
        <v>350</v>
      </c>
      <c r="B120" s="45" t="s">
        <v>351</v>
      </c>
      <c r="C120" s="48">
        <f>3.77*4105.5*12</f>
        <v>185732.82</v>
      </c>
      <c r="D120" s="109"/>
      <c r="E120" s="110"/>
      <c r="F120" s="546">
        <f>SUM(F90:G119)</f>
        <v>185732.82</v>
      </c>
      <c r="G120" s="547"/>
      <c r="H120" s="410"/>
      <c r="I120" s="411"/>
      <c r="J120" s="410"/>
      <c r="K120" s="411"/>
      <c r="L120" s="410"/>
      <c r="M120" s="411"/>
      <c r="N120" s="94"/>
      <c r="O120" s="95"/>
    </row>
    <row r="121" spans="1:15" ht="16.5" thickBot="1">
      <c r="A121" s="156" t="s">
        <v>97</v>
      </c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</row>
    <row r="122" spans="1:15" ht="15.75">
      <c r="A122" s="465" t="s">
        <v>17</v>
      </c>
      <c r="B122" s="518" t="s">
        <v>18</v>
      </c>
      <c r="C122" s="519"/>
      <c r="D122" s="146" t="s">
        <v>27</v>
      </c>
      <c r="E122" s="147"/>
      <c r="F122" s="540">
        <v>30000</v>
      </c>
      <c r="G122" s="541"/>
      <c r="H122" s="120"/>
      <c r="I122" s="121"/>
      <c r="J122" s="126"/>
      <c r="K122" s="127"/>
      <c r="L122" s="120"/>
      <c r="M122" s="121"/>
      <c r="N122" s="120"/>
      <c r="O122" s="121"/>
    </row>
    <row r="123" spans="1:15" ht="15.75">
      <c r="A123" s="466"/>
      <c r="B123" s="513" t="s">
        <v>98</v>
      </c>
      <c r="C123" s="514"/>
      <c r="D123" s="148"/>
      <c r="E123" s="149"/>
      <c r="F123" s="542"/>
      <c r="G123" s="543"/>
      <c r="H123" s="122"/>
      <c r="I123" s="123"/>
      <c r="J123" s="128"/>
      <c r="K123" s="129"/>
      <c r="L123" s="122"/>
      <c r="M123" s="123"/>
      <c r="N123" s="122"/>
      <c r="O123" s="123"/>
    </row>
    <row r="124" spans="1:15" ht="15.75">
      <c r="A124" s="466"/>
      <c r="B124" s="520" t="s">
        <v>91</v>
      </c>
      <c r="C124" s="521"/>
      <c r="D124" s="148"/>
      <c r="E124" s="149"/>
      <c r="F124" s="542"/>
      <c r="G124" s="543"/>
      <c r="H124" s="122"/>
      <c r="I124" s="123"/>
      <c r="J124" s="128"/>
      <c r="K124" s="129"/>
      <c r="L124" s="122"/>
      <c r="M124" s="123"/>
      <c r="N124" s="122"/>
      <c r="O124" s="123"/>
    </row>
    <row r="125" spans="1:15" ht="15.75">
      <c r="A125" s="466"/>
      <c r="B125" s="520" t="s">
        <v>21</v>
      </c>
      <c r="C125" s="521"/>
      <c r="D125" s="148"/>
      <c r="E125" s="149"/>
      <c r="F125" s="542"/>
      <c r="G125" s="543"/>
      <c r="H125" s="122"/>
      <c r="I125" s="123"/>
      <c r="J125" s="128"/>
      <c r="K125" s="129"/>
      <c r="L125" s="122"/>
      <c r="M125" s="123"/>
      <c r="N125" s="122"/>
      <c r="O125" s="123"/>
    </row>
    <row r="126" spans="1:15" ht="15.75">
      <c r="A126" s="466"/>
      <c r="B126" s="513" t="s">
        <v>99</v>
      </c>
      <c r="C126" s="514"/>
      <c r="D126" s="148"/>
      <c r="E126" s="149"/>
      <c r="F126" s="542"/>
      <c r="G126" s="543"/>
      <c r="H126" s="122"/>
      <c r="I126" s="123"/>
      <c r="J126" s="128"/>
      <c r="K126" s="129"/>
      <c r="L126" s="122"/>
      <c r="M126" s="123"/>
      <c r="N126" s="122"/>
      <c r="O126" s="123"/>
    </row>
    <row r="127" spans="1:15" ht="15.75">
      <c r="A127" s="466"/>
      <c r="B127" s="520" t="s">
        <v>100</v>
      </c>
      <c r="C127" s="521"/>
      <c r="D127" s="148"/>
      <c r="E127" s="149"/>
      <c r="F127" s="542"/>
      <c r="G127" s="543"/>
      <c r="H127" s="122"/>
      <c r="I127" s="123"/>
      <c r="J127" s="128"/>
      <c r="K127" s="129"/>
      <c r="L127" s="122"/>
      <c r="M127" s="123"/>
      <c r="N127" s="122"/>
      <c r="O127" s="123"/>
    </row>
    <row r="128" spans="1:15" ht="15.75">
      <c r="A128" s="466"/>
      <c r="B128" s="520" t="s">
        <v>91</v>
      </c>
      <c r="C128" s="521"/>
      <c r="D128" s="148"/>
      <c r="E128" s="149"/>
      <c r="F128" s="542"/>
      <c r="G128" s="543"/>
      <c r="H128" s="122"/>
      <c r="I128" s="123"/>
      <c r="J128" s="128"/>
      <c r="K128" s="129"/>
      <c r="L128" s="122"/>
      <c r="M128" s="123"/>
      <c r="N128" s="122"/>
      <c r="O128" s="123"/>
    </row>
    <row r="129" spans="1:15" ht="15.75">
      <c r="A129" s="466"/>
      <c r="B129" s="520" t="s">
        <v>21</v>
      </c>
      <c r="C129" s="521"/>
      <c r="D129" s="148"/>
      <c r="E129" s="149"/>
      <c r="F129" s="542"/>
      <c r="G129" s="543"/>
      <c r="H129" s="122"/>
      <c r="I129" s="123"/>
      <c r="J129" s="128"/>
      <c r="K129" s="129"/>
      <c r="L129" s="122"/>
      <c r="M129" s="123"/>
      <c r="N129" s="122"/>
      <c r="O129" s="123"/>
    </row>
    <row r="130" spans="1:15" ht="15.75">
      <c r="A130" s="466"/>
      <c r="B130" s="513" t="s">
        <v>101</v>
      </c>
      <c r="C130" s="514"/>
      <c r="D130" s="148"/>
      <c r="E130" s="149"/>
      <c r="F130" s="542"/>
      <c r="G130" s="543"/>
      <c r="H130" s="122"/>
      <c r="I130" s="123"/>
      <c r="J130" s="128"/>
      <c r="K130" s="129"/>
      <c r="L130" s="122"/>
      <c r="M130" s="123"/>
      <c r="N130" s="122"/>
      <c r="O130" s="123"/>
    </row>
    <row r="131" spans="1:15" ht="15.75">
      <c r="A131" s="466"/>
      <c r="B131" s="520" t="s">
        <v>21</v>
      </c>
      <c r="C131" s="521"/>
      <c r="D131" s="148"/>
      <c r="E131" s="149"/>
      <c r="F131" s="542"/>
      <c r="G131" s="543"/>
      <c r="H131" s="122"/>
      <c r="I131" s="123"/>
      <c r="J131" s="128"/>
      <c r="K131" s="129"/>
      <c r="L131" s="122"/>
      <c r="M131" s="123"/>
      <c r="N131" s="122"/>
      <c r="O131" s="123"/>
    </row>
    <row r="132" spans="1:15" ht="16.5" thickBot="1">
      <c r="A132" s="517"/>
      <c r="B132" s="526" t="s">
        <v>102</v>
      </c>
      <c r="C132" s="527"/>
      <c r="D132" s="205"/>
      <c r="E132" s="206"/>
      <c r="F132" s="544"/>
      <c r="G132" s="545"/>
      <c r="H132" s="124"/>
      <c r="I132" s="125"/>
      <c r="J132" s="130"/>
      <c r="K132" s="131"/>
      <c r="L132" s="124"/>
      <c r="M132" s="125"/>
      <c r="N132" s="124"/>
      <c r="O132" s="125"/>
    </row>
    <row r="133" spans="1:15" ht="24" customHeight="1" thickBot="1">
      <c r="A133" s="21" t="s">
        <v>28</v>
      </c>
      <c r="B133" s="504" t="s">
        <v>104</v>
      </c>
      <c r="C133" s="505"/>
      <c r="D133" s="176" t="s">
        <v>103</v>
      </c>
      <c r="E133" s="177"/>
      <c r="F133" s="554">
        <v>58000</v>
      </c>
      <c r="G133" s="555"/>
      <c r="H133" s="180" t="s">
        <v>105</v>
      </c>
      <c r="I133" s="181"/>
      <c r="J133" s="94"/>
      <c r="K133" s="95"/>
      <c r="L133" s="94"/>
      <c r="M133" s="95"/>
      <c r="N133" s="467"/>
      <c r="O133" s="468"/>
    </row>
    <row r="134" spans="1:15" ht="22.5">
      <c r="A134" s="132" t="s">
        <v>36</v>
      </c>
      <c r="B134" s="548" t="s">
        <v>106</v>
      </c>
      <c r="C134" s="549"/>
      <c r="D134" s="500" t="s">
        <v>27</v>
      </c>
      <c r="E134" s="501"/>
      <c r="F134" s="550"/>
      <c r="G134" s="551"/>
      <c r="H134" s="126"/>
      <c r="I134" s="127"/>
      <c r="J134" s="126"/>
      <c r="K134" s="127"/>
      <c r="L134" s="120"/>
      <c r="M134" s="121"/>
      <c r="N134" s="120"/>
      <c r="O134" s="121"/>
    </row>
    <row r="135" spans="1:15" ht="28.5" thickBot="1">
      <c r="A135" s="134"/>
      <c r="B135" s="526"/>
      <c r="C135" s="527"/>
      <c r="D135" s="502"/>
      <c r="E135" s="503"/>
      <c r="F135" s="552">
        <v>103500</v>
      </c>
      <c r="G135" s="553"/>
      <c r="H135" s="130"/>
      <c r="I135" s="131"/>
      <c r="J135" s="130"/>
      <c r="K135" s="131"/>
      <c r="L135" s="124"/>
      <c r="M135" s="125"/>
      <c r="N135" s="124"/>
      <c r="O135" s="125"/>
    </row>
    <row r="136" spans="1:15" ht="30" customHeight="1" thickBot="1">
      <c r="A136" s="21" t="s">
        <v>43</v>
      </c>
      <c r="B136" s="504" t="s">
        <v>107</v>
      </c>
      <c r="C136" s="505"/>
      <c r="D136" s="176" t="s">
        <v>27</v>
      </c>
      <c r="E136" s="177"/>
      <c r="F136" s="532">
        <v>15000</v>
      </c>
      <c r="G136" s="533"/>
      <c r="H136" s="94"/>
      <c r="I136" s="95"/>
      <c r="J136" s="94"/>
      <c r="K136" s="95"/>
      <c r="L136" s="180"/>
      <c r="M136" s="181"/>
      <c r="N136" s="94"/>
      <c r="O136" s="95"/>
    </row>
    <row r="137" spans="1:15" ht="28.9" customHeight="1" thickBot="1">
      <c r="A137" s="21" t="s">
        <v>46</v>
      </c>
      <c r="B137" s="504" t="s">
        <v>108</v>
      </c>
      <c r="C137" s="505"/>
      <c r="D137" s="176" t="s">
        <v>27</v>
      </c>
      <c r="E137" s="177"/>
      <c r="F137" s="532">
        <v>10000</v>
      </c>
      <c r="G137" s="533"/>
      <c r="H137" s="180"/>
      <c r="I137" s="181"/>
      <c r="J137" s="94"/>
      <c r="K137" s="95"/>
      <c r="L137" s="94"/>
      <c r="M137" s="95"/>
      <c r="N137" s="94"/>
      <c r="O137" s="95"/>
    </row>
    <row r="138" spans="1:15" ht="15.75">
      <c r="A138" s="132" t="s">
        <v>48</v>
      </c>
      <c r="B138" s="120" t="s">
        <v>109</v>
      </c>
      <c r="C138" s="121"/>
      <c r="D138" s="500"/>
      <c r="E138" s="501"/>
      <c r="F138" s="540"/>
      <c r="G138" s="541"/>
      <c r="H138" s="120"/>
      <c r="I138" s="121"/>
      <c r="J138" s="120"/>
      <c r="K138" s="121"/>
      <c r="L138" s="120"/>
      <c r="M138" s="121"/>
      <c r="N138" s="126"/>
      <c r="O138" s="127"/>
    </row>
    <row r="139" spans="1:15" ht="15.75">
      <c r="A139" s="133"/>
      <c r="B139" s="482" t="s">
        <v>110</v>
      </c>
      <c r="C139" s="483"/>
      <c r="D139" s="538"/>
      <c r="E139" s="539"/>
      <c r="F139" s="542"/>
      <c r="G139" s="543"/>
      <c r="H139" s="122"/>
      <c r="I139" s="123"/>
      <c r="J139" s="122"/>
      <c r="K139" s="123"/>
      <c r="L139" s="122"/>
      <c r="M139" s="123"/>
      <c r="N139" s="128"/>
      <c r="O139" s="129"/>
    </row>
    <row r="140" spans="1:15" ht="15.75">
      <c r="A140" s="133"/>
      <c r="B140" s="482" t="s">
        <v>111</v>
      </c>
      <c r="C140" s="483"/>
      <c r="D140" s="538"/>
      <c r="E140" s="539"/>
      <c r="F140" s="542"/>
      <c r="G140" s="543"/>
      <c r="H140" s="122"/>
      <c r="I140" s="123"/>
      <c r="J140" s="122"/>
      <c r="K140" s="123"/>
      <c r="L140" s="122"/>
      <c r="M140" s="123"/>
      <c r="N140" s="128"/>
      <c r="O140" s="129"/>
    </row>
    <row r="141" spans="1:15" ht="15.75">
      <c r="A141" s="133"/>
      <c r="B141" s="482" t="s">
        <v>112</v>
      </c>
      <c r="C141" s="483"/>
      <c r="D141" s="538"/>
      <c r="E141" s="539"/>
      <c r="F141" s="542">
        <v>29200</v>
      </c>
      <c r="G141" s="543"/>
      <c r="H141" s="122"/>
      <c r="I141" s="123"/>
      <c r="J141" s="122"/>
      <c r="K141" s="123"/>
      <c r="L141" s="122"/>
      <c r="M141" s="123"/>
      <c r="N141" s="128"/>
      <c r="O141" s="129"/>
    </row>
    <row r="142" spans="1:15" ht="15.75">
      <c r="A142" s="133"/>
      <c r="B142" s="122" t="s">
        <v>113</v>
      </c>
      <c r="C142" s="123"/>
      <c r="D142" s="538"/>
      <c r="E142" s="539"/>
      <c r="F142" s="534"/>
      <c r="G142" s="535"/>
      <c r="H142" s="122"/>
      <c r="I142" s="123"/>
      <c r="J142" s="122"/>
      <c r="K142" s="123"/>
      <c r="L142" s="122"/>
      <c r="M142" s="123"/>
      <c r="N142" s="128"/>
      <c r="O142" s="129"/>
    </row>
    <row r="143" spans="1:15" ht="15.75">
      <c r="A143" s="133"/>
      <c r="B143" s="122" t="s">
        <v>114</v>
      </c>
      <c r="C143" s="123"/>
      <c r="D143" s="538"/>
      <c r="E143" s="539"/>
      <c r="F143" s="534"/>
      <c r="G143" s="535"/>
      <c r="H143" s="122"/>
      <c r="I143" s="123"/>
      <c r="J143" s="122"/>
      <c r="K143" s="123"/>
      <c r="L143" s="122"/>
      <c r="M143" s="123"/>
      <c r="N143" s="128"/>
      <c r="O143" s="129"/>
    </row>
    <row r="144" spans="1:15" ht="15.75">
      <c r="A144" s="133"/>
      <c r="B144" s="482" t="s">
        <v>115</v>
      </c>
      <c r="C144" s="483"/>
      <c r="D144" s="538"/>
      <c r="E144" s="539"/>
      <c r="F144" s="534"/>
      <c r="G144" s="535"/>
      <c r="H144" s="122"/>
      <c r="I144" s="123"/>
      <c r="J144" s="122"/>
      <c r="K144" s="123"/>
      <c r="L144" s="122"/>
      <c r="M144" s="123"/>
      <c r="N144" s="128"/>
      <c r="O144" s="129"/>
    </row>
    <row r="145" spans="1:15" ht="15.75">
      <c r="A145" s="133"/>
      <c r="B145" s="482" t="s">
        <v>116</v>
      </c>
      <c r="C145" s="483"/>
      <c r="D145" s="538"/>
      <c r="E145" s="539"/>
      <c r="F145" s="534"/>
      <c r="G145" s="535"/>
      <c r="H145" s="122"/>
      <c r="I145" s="123"/>
      <c r="J145" s="122"/>
      <c r="K145" s="123"/>
      <c r="L145" s="122"/>
      <c r="M145" s="123"/>
      <c r="N145" s="128"/>
      <c r="O145" s="129"/>
    </row>
    <row r="146" spans="1:15" ht="15.75">
      <c r="A146" s="133"/>
      <c r="B146" s="482" t="s">
        <v>117</v>
      </c>
      <c r="C146" s="483"/>
      <c r="D146" s="538"/>
      <c r="E146" s="539"/>
      <c r="F146" s="534"/>
      <c r="G146" s="535"/>
      <c r="H146" s="122"/>
      <c r="I146" s="123"/>
      <c r="J146" s="122"/>
      <c r="K146" s="123"/>
      <c r="L146" s="122"/>
      <c r="M146" s="123"/>
      <c r="N146" s="128"/>
      <c r="O146" s="129"/>
    </row>
    <row r="147" spans="1:15" ht="15.75">
      <c r="A147" s="133"/>
      <c r="B147" s="122" t="s">
        <v>118</v>
      </c>
      <c r="C147" s="123"/>
      <c r="D147" s="538"/>
      <c r="E147" s="539"/>
      <c r="F147" s="534"/>
      <c r="G147" s="535"/>
      <c r="H147" s="122"/>
      <c r="I147" s="123"/>
      <c r="J147" s="122"/>
      <c r="K147" s="123"/>
      <c r="L147" s="122"/>
      <c r="M147" s="123"/>
      <c r="N147" s="128"/>
      <c r="O147" s="129"/>
    </row>
    <row r="148" spans="1:15" ht="16.5" thickBot="1">
      <c r="A148" s="134"/>
      <c r="B148" s="476" t="s">
        <v>119</v>
      </c>
      <c r="C148" s="477"/>
      <c r="D148" s="502"/>
      <c r="E148" s="503"/>
      <c r="F148" s="536"/>
      <c r="G148" s="537"/>
      <c r="H148" s="124"/>
      <c r="I148" s="125"/>
      <c r="J148" s="124"/>
      <c r="K148" s="125"/>
      <c r="L148" s="124"/>
      <c r="M148" s="125"/>
      <c r="N148" s="130"/>
      <c r="O148" s="131"/>
    </row>
    <row r="149" spans="1:15" ht="16.5" thickBot="1">
      <c r="A149" s="21" t="s">
        <v>343</v>
      </c>
      <c r="B149" s="410" t="s">
        <v>55</v>
      </c>
      <c r="C149" s="411"/>
      <c r="D149" s="176"/>
      <c r="E149" s="177"/>
      <c r="F149" s="532">
        <v>26000</v>
      </c>
      <c r="G149" s="533"/>
      <c r="H149" s="94"/>
      <c r="I149" s="95"/>
      <c r="J149" s="94"/>
      <c r="K149" s="95"/>
      <c r="L149" s="94"/>
      <c r="M149" s="95"/>
      <c r="N149" s="94"/>
      <c r="O149" s="95"/>
    </row>
    <row r="150" spans="1:15" ht="16.5" thickBot="1">
      <c r="A150" s="493" t="s">
        <v>266</v>
      </c>
      <c r="B150" s="494"/>
      <c r="C150" s="495"/>
      <c r="D150" s="410"/>
      <c r="E150" s="411"/>
      <c r="F150" s="530">
        <v>14968.7</v>
      </c>
      <c r="G150" s="531"/>
      <c r="H150" s="94"/>
      <c r="I150" s="95"/>
      <c r="J150" s="94"/>
      <c r="K150" s="95"/>
      <c r="L150" s="94"/>
      <c r="M150" s="95"/>
      <c r="N150" s="94"/>
      <c r="O150" s="95"/>
    </row>
    <row r="151" spans="1:15" ht="16.149999999999999" customHeight="1" thickBot="1">
      <c r="A151" s="32" t="s">
        <v>353</v>
      </c>
      <c r="B151" s="49" t="s">
        <v>352</v>
      </c>
      <c r="C151" s="50">
        <f>4.1*5826.6*12</f>
        <v>286668.71999999997</v>
      </c>
      <c r="D151" s="410"/>
      <c r="E151" s="411"/>
      <c r="F151" s="528">
        <f>SUM(F122:G150)</f>
        <v>286668.7</v>
      </c>
      <c r="G151" s="529"/>
      <c r="H151" s="94"/>
      <c r="I151" s="95"/>
      <c r="J151" s="94"/>
      <c r="K151" s="95"/>
      <c r="L151" s="94"/>
      <c r="M151" s="95"/>
      <c r="N151" s="94"/>
      <c r="O151" s="95"/>
    </row>
    <row r="152" spans="1:15" ht="16.5" thickBot="1">
      <c r="A152" s="156" t="s">
        <v>120</v>
      </c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</row>
    <row r="153" spans="1:15" ht="15.75">
      <c r="A153" s="465" t="s">
        <v>17</v>
      </c>
      <c r="B153" s="518" t="s">
        <v>18</v>
      </c>
      <c r="C153" s="519"/>
      <c r="D153" s="146" t="s">
        <v>27</v>
      </c>
      <c r="E153" s="147"/>
      <c r="F153" s="150"/>
      <c r="G153" s="151"/>
      <c r="H153" s="120"/>
      <c r="I153" s="121"/>
      <c r="J153" s="126"/>
      <c r="K153" s="127"/>
      <c r="L153" s="120"/>
      <c r="M153" s="121"/>
      <c r="N153" s="120"/>
      <c r="O153" s="121"/>
    </row>
    <row r="154" spans="1:15" ht="15.75">
      <c r="A154" s="466"/>
      <c r="B154" s="520" t="s">
        <v>121</v>
      </c>
      <c r="C154" s="521"/>
      <c r="D154" s="148"/>
      <c r="E154" s="149"/>
      <c r="F154" s="152"/>
      <c r="G154" s="153"/>
      <c r="H154" s="122"/>
      <c r="I154" s="123"/>
      <c r="J154" s="128"/>
      <c r="K154" s="129"/>
      <c r="L154" s="122"/>
      <c r="M154" s="123"/>
      <c r="N154" s="122"/>
      <c r="O154" s="123"/>
    </row>
    <row r="155" spans="1:15" ht="15.75">
      <c r="A155" s="466"/>
      <c r="B155" s="520"/>
      <c r="C155" s="521"/>
      <c r="D155" s="148"/>
      <c r="E155" s="149"/>
      <c r="F155" s="152">
        <v>30000</v>
      </c>
      <c r="G155" s="153"/>
      <c r="H155" s="122"/>
      <c r="I155" s="123"/>
      <c r="J155" s="128"/>
      <c r="K155" s="129"/>
      <c r="L155" s="122"/>
      <c r="M155" s="123"/>
      <c r="N155" s="122"/>
      <c r="O155" s="123"/>
    </row>
    <row r="156" spans="1:15" ht="15.75">
      <c r="A156" s="466"/>
      <c r="B156" s="520" t="s">
        <v>21</v>
      </c>
      <c r="C156" s="521"/>
      <c r="D156" s="148"/>
      <c r="E156" s="149"/>
      <c r="F156" s="522"/>
      <c r="G156" s="523"/>
      <c r="H156" s="122"/>
      <c r="I156" s="123"/>
      <c r="J156" s="128"/>
      <c r="K156" s="129"/>
      <c r="L156" s="122"/>
      <c r="M156" s="123"/>
      <c r="N156" s="122"/>
      <c r="O156" s="123"/>
    </row>
    <row r="157" spans="1:15" ht="16.5" thickBot="1">
      <c r="A157" s="517"/>
      <c r="B157" s="526" t="s">
        <v>122</v>
      </c>
      <c r="C157" s="527"/>
      <c r="D157" s="205"/>
      <c r="E157" s="206"/>
      <c r="F157" s="524"/>
      <c r="G157" s="525"/>
      <c r="H157" s="124"/>
      <c r="I157" s="125"/>
      <c r="J157" s="130"/>
      <c r="K157" s="131"/>
      <c r="L157" s="124"/>
      <c r="M157" s="125"/>
      <c r="N157" s="124"/>
      <c r="O157" s="125"/>
    </row>
    <row r="158" spans="1:15" ht="25.15" customHeight="1" thickBot="1">
      <c r="A158" s="21" t="s">
        <v>28</v>
      </c>
      <c r="B158" s="182" t="s">
        <v>124</v>
      </c>
      <c r="C158" s="183"/>
      <c r="D158" s="109" t="s">
        <v>123</v>
      </c>
      <c r="E158" s="110"/>
      <c r="F158" s="239">
        <v>30000</v>
      </c>
      <c r="G158" s="240"/>
      <c r="H158" s="94"/>
      <c r="I158" s="95"/>
      <c r="J158" s="180"/>
      <c r="K158" s="181"/>
      <c r="L158" s="94"/>
      <c r="M158" s="95"/>
      <c r="N158" s="94"/>
      <c r="O158" s="95"/>
    </row>
    <row r="159" spans="1:15">
      <c r="A159" s="132" t="s">
        <v>36</v>
      </c>
      <c r="B159" s="142" t="s">
        <v>125</v>
      </c>
      <c r="C159" s="143"/>
      <c r="D159" s="146" t="s">
        <v>27</v>
      </c>
      <c r="E159" s="147"/>
      <c r="F159" s="150">
        <v>15000</v>
      </c>
      <c r="G159" s="151"/>
      <c r="H159" s="120"/>
      <c r="I159" s="121"/>
      <c r="J159" s="120"/>
      <c r="K159" s="121"/>
      <c r="L159" s="211" t="s">
        <v>126</v>
      </c>
      <c r="M159" s="212"/>
      <c r="N159" s="120"/>
      <c r="O159" s="121"/>
    </row>
    <row r="160" spans="1:15" ht="15.75" thickBot="1">
      <c r="A160" s="134"/>
      <c r="B160" s="203"/>
      <c r="C160" s="204"/>
      <c r="D160" s="205"/>
      <c r="E160" s="206"/>
      <c r="F160" s="231"/>
      <c r="G160" s="232"/>
      <c r="H160" s="124"/>
      <c r="I160" s="125"/>
      <c r="J160" s="124"/>
      <c r="K160" s="125"/>
      <c r="L160" s="201"/>
      <c r="M160" s="202"/>
      <c r="N160" s="124"/>
      <c r="O160" s="125"/>
    </row>
    <row r="161" spans="1:15" ht="46.15" customHeight="1" thickBot="1">
      <c r="A161" s="21" t="s">
        <v>43</v>
      </c>
      <c r="B161" s="182" t="s">
        <v>127</v>
      </c>
      <c r="C161" s="183"/>
      <c r="D161" s="109" t="s">
        <v>27</v>
      </c>
      <c r="E161" s="110"/>
      <c r="F161" s="239">
        <v>10000</v>
      </c>
      <c r="G161" s="240"/>
      <c r="H161" s="94"/>
      <c r="I161" s="95"/>
      <c r="J161" s="94"/>
      <c r="K161" s="95"/>
      <c r="L161" s="180"/>
      <c r="M161" s="181"/>
      <c r="N161" s="94"/>
      <c r="O161" s="95"/>
    </row>
    <row r="162" spans="1:15" ht="40.15" customHeight="1" thickBot="1">
      <c r="A162" s="21" t="s">
        <v>46</v>
      </c>
      <c r="B162" s="182" t="s">
        <v>128</v>
      </c>
      <c r="C162" s="183"/>
      <c r="D162" s="109" t="s">
        <v>27</v>
      </c>
      <c r="E162" s="110"/>
      <c r="F162" s="239">
        <v>27300</v>
      </c>
      <c r="G162" s="240"/>
      <c r="H162" s="94"/>
      <c r="I162" s="95"/>
      <c r="J162" s="94"/>
      <c r="K162" s="95"/>
      <c r="L162" s="94"/>
      <c r="M162" s="95"/>
      <c r="N162" s="180"/>
      <c r="O162" s="181"/>
    </row>
    <row r="163" spans="1:15" ht="39.6" customHeight="1" thickBot="1">
      <c r="A163" s="21" t="s">
        <v>48</v>
      </c>
      <c r="B163" s="182" t="s">
        <v>129</v>
      </c>
      <c r="C163" s="183"/>
      <c r="D163" s="109" t="s">
        <v>27</v>
      </c>
      <c r="E163" s="110"/>
      <c r="F163" s="239">
        <v>1500</v>
      </c>
      <c r="G163" s="240"/>
      <c r="H163" s="94"/>
      <c r="I163" s="95"/>
      <c r="J163" s="94"/>
      <c r="K163" s="95"/>
      <c r="L163" s="180"/>
      <c r="M163" s="181"/>
      <c r="N163" s="94"/>
      <c r="O163" s="95"/>
    </row>
    <row r="164" spans="1:15" ht="40.15" customHeight="1">
      <c r="A164" s="132" t="s">
        <v>49</v>
      </c>
      <c r="B164" s="142" t="s">
        <v>37</v>
      </c>
      <c r="C164" s="143"/>
      <c r="D164" s="146" t="s">
        <v>27</v>
      </c>
      <c r="E164" s="147"/>
      <c r="F164" s="150">
        <v>1000</v>
      </c>
      <c r="G164" s="151"/>
      <c r="H164" s="120"/>
      <c r="I164" s="121"/>
      <c r="J164" s="120"/>
      <c r="K164" s="121"/>
      <c r="L164" s="120"/>
      <c r="M164" s="121"/>
      <c r="N164" s="126"/>
      <c r="O164" s="127"/>
    </row>
    <row r="165" spans="1:15" ht="19.899999999999999" customHeight="1" thickBot="1">
      <c r="A165" s="134"/>
      <c r="B165" s="203" t="s">
        <v>130</v>
      </c>
      <c r="C165" s="204"/>
      <c r="D165" s="205"/>
      <c r="E165" s="206"/>
      <c r="F165" s="231"/>
      <c r="G165" s="232"/>
      <c r="H165" s="124"/>
      <c r="I165" s="125"/>
      <c r="J165" s="124"/>
      <c r="K165" s="125"/>
      <c r="L165" s="124"/>
      <c r="M165" s="125"/>
      <c r="N165" s="130"/>
      <c r="O165" s="131"/>
    </row>
    <row r="166" spans="1:15" ht="16.5" thickBot="1">
      <c r="A166" s="21" t="s">
        <v>341</v>
      </c>
      <c r="B166" s="410" t="s">
        <v>55</v>
      </c>
      <c r="C166" s="411"/>
      <c r="D166" s="176"/>
      <c r="E166" s="177"/>
      <c r="F166" s="239">
        <v>26000</v>
      </c>
      <c r="G166" s="240"/>
      <c r="H166" s="94"/>
      <c r="I166" s="95"/>
      <c r="J166" s="94"/>
      <c r="K166" s="95"/>
      <c r="L166" s="94"/>
      <c r="M166" s="95"/>
      <c r="N166" s="180"/>
      <c r="O166" s="181"/>
    </row>
    <row r="167" spans="1:15" ht="16.5" thickBot="1">
      <c r="A167" s="410" t="s">
        <v>266</v>
      </c>
      <c r="B167" s="512"/>
      <c r="C167" s="411"/>
      <c r="D167" s="265"/>
      <c r="E167" s="266"/>
      <c r="F167" s="92">
        <v>21235</v>
      </c>
      <c r="G167" s="93"/>
      <c r="H167" s="94"/>
      <c r="I167" s="95"/>
      <c r="J167" s="94"/>
      <c r="K167" s="95"/>
      <c r="L167" s="94"/>
      <c r="M167" s="95"/>
      <c r="N167" s="94"/>
      <c r="O167" s="95"/>
    </row>
    <row r="168" spans="1:15" ht="16.149999999999999" customHeight="1" thickBot="1">
      <c r="A168" s="30" t="s">
        <v>353</v>
      </c>
      <c r="B168" s="51" t="s">
        <v>354</v>
      </c>
      <c r="C168" s="52">
        <f>4.77*2830.8*12</f>
        <v>162034.992</v>
      </c>
      <c r="D168" s="30"/>
      <c r="E168" s="31"/>
      <c r="F168" s="258">
        <f>SUM(F153:G167)</f>
        <v>162035</v>
      </c>
      <c r="G168" s="259"/>
      <c r="H168" s="94"/>
      <c r="I168" s="95"/>
      <c r="J168" s="94"/>
      <c r="K168" s="95"/>
      <c r="L168" s="94"/>
      <c r="M168" s="95"/>
      <c r="N168" s="94"/>
      <c r="O168" s="95"/>
    </row>
    <row r="169" spans="1:15" ht="16.5" thickBot="1">
      <c r="A169" s="156" t="s">
        <v>131</v>
      </c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</row>
    <row r="170" spans="1:15" ht="15.75">
      <c r="A170" s="465" t="s">
        <v>17</v>
      </c>
      <c r="B170" s="518" t="s">
        <v>18</v>
      </c>
      <c r="C170" s="519"/>
      <c r="D170" s="443" t="s">
        <v>27</v>
      </c>
      <c r="E170" s="444"/>
      <c r="F170" s="396">
        <v>30000</v>
      </c>
      <c r="G170" s="397"/>
      <c r="H170" s="120"/>
      <c r="I170" s="121"/>
      <c r="J170" s="449"/>
      <c r="K170" s="450"/>
      <c r="L170" s="126"/>
      <c r="M170" s="127"/>
      <c r="N170" s="120"/>
      <c r="O170" s="121"/>
    </row>
    <row r="171" spans="1:15" ht="15.75">
      <c r="A171" s="466"/>
      <c r="B171" s="520"/>
      <c r="C171" s="521"/>
      <c r="D171" s="457"/>
      <c r="E171" s="458"/>
      <c r="F171" s="398"/>
      <c r="G171" s="399"/>
      <c r="H171" s="122"/>
      <c r="I171" s="123"/>
      <c r="J171" s="451"/>
      <c r="K171" s="452"/>
      <c r="L171" s="128"/>
      <c r="M171" s="129"/>
      <c r="N171" s="122"/>
      <c r="O171" s="123"/>
    </row>
    <row r="172" spans="1:15" ht="15.75">
      <c r="A172" s="466"/>
      <c r="B172" s="520" t="s">
        <v>132</v>
      </c>
      <c r="C172" s="521"/>
      <c r="D172" s="457"/>
      <c r="E172" s="458"/>
      <c r="F172" s="398"/>
      <c r="G172" s="399"/>
      <c r="H172" s="122"/>
      <c r="I172" s="123"/>
      <c r="J172" s="451"/>
      <c r="K172" s="452"/>
      <c r="L172" s="128"/>
      <c r="M172" s="129"/>
      <c r="N172" s="122"/>
      <c r="O172" s="123"/>
    </row>
    <row r="173" spans="1:15" ht="15.75">
      <c r="A173" s="466"/>
      <c r="B173" s="520"/>
      <c r="C173" s="521"/>
      <c r="D173" s="457"/>
      <c r="E173" s="458"/>
      <c r="F173" s="398"/>
      <c r="G173" s="399"/>
      <c r="H173" s="122"/>
      <c r="I173" s="123"/>
      <c r="J173" s="451"/>
      <c r="K173" s="452"/>
      <c r="L173" s="128"/>
      <c r="M173" s="129"/>
      <c r="N173" s="122"/>
      <c r="O173" s="123"/>
    </row>
    <row r="174" spans="1:15" ht="15.75">
      <c r="A174" s="466"/>
      <c r="B174" s="513" t="s">
        <v>133</v>
      </c>
      <c r="C174" s="514"/>
      <c r="D174" s="457"/>
      <c r="E174" s="458"/>
      <c r="F174" s="398"/>
      <c r="G174" s="399"/>
      <c r="H174" s="122"/>
      <c r="I174" s="123"/>
      <c r="J174" s="451"/>
      <c r="K174" s="452"/>
      <c r="L174" s="128"/>
      <c r="M174" s="129"/>
      <c r="N174" s="122"/>
      <c r="O174" s="123"/>
    </row>
    <row r="175" spans="1:15" ht="15.75">
      <c r="A175" s="466"/>
      <c r="B175" s="513" t="s">
        <v>134</v>
      </c>
      <c r="C175" s="514"/>
      <c r="D175" s="457"/>
      <c r="E175" s="458"/>
      <c r="F175" s="398"/>
      <c r="G175" s="399"/>
      <c r="H175" s="122"/>
      <c r="I175" s="123"/>
      <c r="J175" s="451"/>
      <c r="K175" s="452"/>
      <c r="L175" s="128"/>
      <c r="M175" s="129"/>
      <c r="N175" s="122"/>
      <c r="O175" s="123"/>
    </row>
    <row r="176" spans="1:15" ht="16.5" thickBot="1">
      <c r="A176" s="517"/>
      <c r="B176" s="515" t="s">
        <v>21</v>
      </c>
      <c r="C176" s="516"/>
      <c r="D176" s="459"/>
      <c r="E176" s="460"/>
      <c r="F176" s="400"/>
      <c r="G176" s="401"/>
      <c r="H176" s="124"/>
      <c r="I176" s="125"/>
      <c r="J176" s="453"/>
      <c r="K176" s="454"/>
      <c r="L176" s="130"/>
      <c r="M176" s="131"/>
      <c r="N176" s="124"/>
      <c r="O176" s="125"/>
    </row>
    <row r="177" spans="1:15" ht="25.9" customHeight="1" thickBot="1">
      <c r="A177" s="5" t="s">
        <v>28</v>
      </c>
      <c r="B177" s="504" t="s">
        <v>135</v>
      </c>
      <c r="C177" s="505"/>
      <c r="D177" s="176" t="s">
        <v>27</v>
      </c>
      <c r="E177" s="177"/>
      <c r="F177" s="239">
        <v>39000</v>
      </c>
      <c r="G177" s="240"/>
      <c r="H177" s="94"/>
      <c r="I177" s="95"/>
      <c r="J177" s="94"/>
      <c r="K177" s="95"/>
      <c r="L177" s="94"/>
      <c r="M177" s="95"/>
      <c r="N177" s="510"/>
      <c r="O177" s="511"/>
    </row>
    <row r="178" spans="1:15" ht="45" customHeight="1" thickBot="1">
      <c r="A178" s="21" t="s">
        <v>36</v>
      </c>
      <c r="B178" s="504" t="s">
        <v>136</v>
      </c>
      <c r="C178" s="505"/>
      <c r="D178" s="176" t="s">
        <v>27</v>
      </c>
      <c r="E178" s="177"/>
      <c r="F178" s="506">
        <v>9000</v>
      </c>
      <c r="G178" s="507"/>
      <c r="H178" s="94"/>
      <c r="I178" s="95"/>
      <c r="J178" s="180"/>
      <c r="K178" s="181"/>
      <c r="L178" s="180"/>
      <c r="M178" s="181"/>
      <c r="N178" s="14"/>
      <c r="O178" s="12"/>
    </row>
    <row r="179" spans="1:15" ht="23.45" customHeight="1" thickBot="1">
      <c r="A179" s="21" t="s">
        <v>43</v>
      </c>
      <c r="B179" s="504" t="s">
        <v>137</v>
      </c>
      <c r="C179" s="505"/>
      <c r="D179" s="176" t="s">
        <v>27</v>
      </c>
      <c r="E179" s="177"/>
      <c r="F179" s="506">
        <v>10000</v>
      </c>
      <c r="G179" s="507"/>
      <c r="H179" s="508"/>
      <c r="I179" s="509"/>
      <c r="J179" s="180"/>
      <c r="K179" s="181"/>
      <c r="L179" s="180"/>
      <c r="M179" s="181"/>
      <c r="N179" s="14"/>
      <c r="O179" s="12"/>
    </row>
    <row r="180" spans="1:15" ht="33" customHeight="1" thickBot="1">
      <c r="A180" s="21" t="s">
        <v>46</v>
      </c>
      <c r="B180" s="410" t="s">
        <v>138</v>
      </c>
      <c r="C180" s="411"/>
      <c r="D180" s="176" t="s">
        <v>27</v>
      </c>
      <c r="E180" s="177"/>
      <c r="F180" s="239">
        <v>5000</v>
      </c>
      <c r="G180" s="240"/>
      <c r="H180" s="94"/>
      <c r="I180" s="95"/>
      <c r="J180" s="94"/>
      <c r="K180" s="95"/>
      <c r="L180" s="180"/>
      <c r="M180" s="181"/>
      <c r="N180" s="14"/>
      <c r="O180" s="12"/>
    </row>
    <row r="181" spans="1:15" ht="15.75">
      <c r="A181" s="132" t="s">
        <v>48</v>
      </c>
      <c r="B181" s="447" t="s">
        <v>139</v>
      </c>
      <c r="C181" s="448"/>
      <c r="D181" s="500" t="s">
        <v>27</v>
      </c>
      <c r="E181" s="501"/>
      <c r="F181" s="150">
        <v>30000</v>
      </c>
      <c r="G181" s="151"/>
      <c r="H181" s="120"/>
      <c r="I181" s="121"/>
      <c r="J181" s="120"/>
      <c r="K181" s="121"/>
      <c r="L181" s="126"/>
      <c r="M181" s="127"/>
      <c r="N181" s="15"/>
      <c r="O181" s="13"/>
    </row>
    <row r="182" spans="1:15" ht="16.5" thickBot="1">
      <c r="A182" s="134"/>
      <c r="B182" s="476" t="s">
        <v>140</v>
      </c>
      <c r="C182" s="477"/>
      <c r="D182" s="502"/>
      <c r="E182" s="503"/>
      <c r="F182" s="231"/>
      <c r="G182" s="232"/>
      <c r="H182" s="124"/>
      <c r="I182" s="125"/>
      <c r="J182" s="124"/>
      <c r="K182" s="125"/>
      <c r="L182" s="130"/>
      <c r="M182" s="131"/>
      <c r="N182" s="16"/>
      <c r="O182" s="6"/>
    </row>
    <row r="183" spans="1:15" ht="34.15" customHeight="1" thickBot="1">
      <c r="A183" s="21" t="s">
        <v>342</v>
      </c>
      <c r="B183" s="410" t="s">
        <v>141</v>
      </c>
      <c r="C183" s="411"/>
      <c r="D183" s="263" t="s">
        <v>51</v>
      </c>
      <c r="E183" s="264"/>
      <c r="F183" s="258">
        <v>21000</v>
      </c>
      <c r="G183" s="259"/>
      <c r="H183" s="94"/>
      <c r="I183" s="95"/>
      <c r="J183" s="94"/>
      <c r="K183" s="95"/>
      <c r="L183" s="435" t="s">
        <v>142</v>
      </c>
      <c r="M183" s="436"/>
      <c r="N183" s="94"/>
      <c r="O183" s="95"/>
    </row>
    <row r="184" spans="1:15" ht="16.5" thickBot="1">
      <c r="A184" s="21" t="s">
        <v>343</v>
      </c>
      <c r="B184" s="410" t="s">
        <v>55</v>
      </c>
      <c r="C184" s="411"/>
      <c r="D184" s="263"/>
      <c r="E184" s="264"/>
      <c r="F184" s="258">
        <v>26000</v>
      </c>
      <c r="G184" s="259"/>
      <c r="H184" s="94"/>
      <c r="I184" s="95"/>
      <c r="J184" s="94"/>
      <c r="K184" s="95"/>
      <c r="L184" s="199"/>
      <c r="M184" s="200"/>
      <c r="N184" s="180"/>
      <c r="O184" s="181"/>
    </row>
    <row r="185" spans="1:15" ht="16.5" thickBot="1">
      <c r="A185" s="493" t="s">
        <v>266</v>
      </c>
      <c r="B185" s="494"/>
      <c r="C185" s="495"/>
      <c r="D185" s="109"/>
      <c r="E185" s="110"/>
      <c r="F185" s="239">
        <v>19122</v>
      </c>
      <c r="G185" s="240"/>
      <c r="H185" s="496"/>
      <c r="I185" s="497"/>
      <c r="J185" s="410"/>
      <c r="K185" s="411"/>
      <c r="L185" s="410"/>
      <c r="M185" s="411"/>
      <c r="N185" s="94"/>
      <c r="O185" s="95"/>
    </row>
    <row r="186" spans="1:15" ht="16.149999999999999" customHeight="1" thickBot="1">
      <c r="A186" s="32" t="s">
        <v>353</v>
      </c>
      <c r="B186" s="49" t="s">
        <v>355</v>
      </c>
      <c r="C186" s="50">
        <f>5.47*2881.2*12</f>
        <v>189121.96799999999</v>
      </c>
      <c r="D186" s="109"/>
      <c r="E186" s="110"/>
      <c r="F186" s="433">
        <f>SUM(F170:G185)</f>
        <v>189122</v>
      </c>
      <c r="G186" s="434"/>
      <c r="H186" s="410"/>
      <c r="I186" s="411"/>
      <c r="J186" s="410"/>
      <c r="K186" s="411"/>
      <c r="L186" s="410"/>
      <c r="M186" s="411"/>
      <c r="N186" s="94"/>
      <c r="O186" s="95"/>
    </row>
    <row r="187" spans="1:15" ht="16.5" thickBot="1">
      <c r="A187" s="156" t="s">
        <v>143</v>
      </c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</row>
    <row r="188" spans="1:15">
      <c r="A188" s="486" t="s">
        <v>17</v>
      </c>
      <c r="B188" s="407" t="s">
        <v>18</v>
      </c>
      <c r="C188" s="408"/>
      <c r="D188" s="443" t="s">
        <v>27</v>
      </c>
      <c r="E188" s="444"/>
      <c r="F188" s="396">
        <v>30000</v>
      </c>
      <c r="G188" s="397"/>
      <c r="H188" s="120"/>
      <c r="I188" s="121"/>
      <c r="J188" s="120"/>
      <c r="K188" s="121"/>
      <c r="L188" s="478"/>
      <c r="M188" s="479"/>
      <c r="N188" s="120"/>
      <c r="O188" s="121"/>
    </row>
    <row r="189" spans="1:15">
      <c r="A189" s="487"/>
      <c r="B189" s="386" t="s">
        <v>144</v>
      </c>
      <c r="C189" s="387"/>
      <c r="D189" s="457"/>
      <c r="E189" s="458"/>
      <c r="F189" s="398"/>
      <c r="G189" s="399"/>
      <c r="H189" s="122"/>
      <c r="I189" s="123"/>
      <c r="J189" s="122"/>
      <c r="K189" s="123"/>
      <c r="L189" s="484"/>
      <c r="M189" s="485"/>
      <c r="N189" s="122"/>
      <c r="O189" s="123"/>
    </row>
    <row r="190" spans="1:15">
      <c r="A190" s="487"/>
      <c r="B190" s="402" t="s">
        <v>145</v>
      </c>
      <c r="C190" s="403"/>
      <c r="D190" s="457"/>
      <c r="E190" s="458"/>
      <c r="F190" s="398"/>
      <c r="G190" s="399"/>
      <c r="H190" s="122"/>
      <c r="I190" s="123"/>
      <c r="J190" s="122"/>
      <c r="K190" s="123"/>
      <c r="L190" s="484"/>
      <c r="M190" s="485"/>
      <c r="N190" s="122"/>
      <c r="O190" s="123"/>
    </row>
    <row r="191" spans="1:15">
      <c r="A191" s="487"/>
      <c r="B191" s="386" t="s">
        <v>21</v>
      </c>
      <c r="C191" s="387"/>
      <c r="D191" s="457"/>
      <c r="E191" s="458"/>
      <c r="F191" s="398"/>
      <c r="G191" s="399"/>
      <c r="H191" s="122"/>
      <c r="I191" s="123"/>
      <c r="J191" s="122"/>
      <c r="K191" s="123"/>
      <c r="L191" s="484"/>
      <c r="M191" s="485"/>
      <c r="N191" s="122"/>
      <c r="O191" s="123"/>
    </row>
    <row r="192" spans="1:15">
      <c r="A192" s="487"/>
      <c r="B192" s="386" t="s">
        <v>146</v>
      </c>
      <c r="C192" s="387"/>
      <c r="D192" s="457"/>
      <c r="E192" s="458"/>
      <c r="F192" s="398"/>
      <c r="G192" s="399"/>
      <c r="H192" s="122"/>
      <c r="I192" s="123"/>
      <c r="J192" s="122"/>
      <c r="K192" s="123"/>
      <c r="L192" s="484"/>
      <c r="M192" s="485"/>
      <c r="N192" s="122"/>
      <c r="O192" s="123"/>
    </row>
    <row r="193" spans="1:15">
      <c r="A193" s="487"/>
      <c r="B193" s="386" t="s">
        <v>147</v>
      </c>
      <c r="C193" s="387"/>
      <c r="D193" s="457"/>
      <c r="E193" s="458"/>
      <c r="F193" s="398"/>
      <c r="G193" s="399"/>
      <c r="H193" s="122"/>
      <c r="I193" s="123"/>
      <c r="J193" s="122"/>
      <c r="K193" s="123"/>
      <c r="L193" s="484"/>
      <c r="M193" s="485"/>
      <c r="N193" s="122"/>
      <c r="O193" s="123"/>
    </row>
    <row r="194" spans="1:15">
      <c r="A194" s="487"/>
      <c r="B194" s="402" t="s">
        <v>148</v>
      </c>
      <c r="C194" s="403"/>
      <c r="D194" s="457"/>
      <c r="E194" s="458"/>
      <c r="F194" s="398"/>
      <c r="G194" s="399"/>
      <c r="H194" s="122"/>
      <c r="I194" s="123"/>
      <c r="J194" s="122"/>
      <c r="K194" s="123"/>
      <c r="L194" s="484"/>
      <c r="M194" s="485"/>
      <c r="N194" s="122"/>
      <c r="O194" s="123"/>
    </row>
    <row r="195" spans="1:15">
      <c r="A195" s="487"/>
      <c r="B195" s="386" t="s">
        <v>21</v>
      </c>
      <c r="C195" s="387"/>
      <c r="D195" s="457"/>
      <c r="E195" s="458"/>
      <c r="F195" s="398"/>
      <c r="G195" s="399"/>
      <c r="H195" s="122"/>
      <c r="I195" s="123"/>
      <c r="J195" s="122"/>
      <c r="K195" s="123"/>
      <c r="L195" s="484"/>
      <c r="M195" s="485"/>
      <c r="N195" s="122"/>
      <c r="O195" s="123"/>
    </row>
    <row r="196" spans="1:15">
      <c r="A196" s="487"/>
      <c r="B196" s="386" t="s">
        <v>146</v>
      </c>
      <c r="C196" s="387"/>
      <c r="D196" s="457"/>
      <c r="E196" s="458"/>
      <c r="F196" s="398"/>
      <c r="G196" s="399"/>
      <c r="H196" s="122"/>
      <c r="I196" s="123"/>
      <c r="J196" s="122"/>
      <c r="K196" s="123"/>
      <c r="L196" s="484"/>
      <c r="M196" s="485"/>
      <c r="N196" s="122"/>
      <c r="O196" s="123"/>
    </row>
    <row r="197" spans="1:15" ht="15.75" thickBot="1">
      <c r="A197" s="488"/>
      <c r="B197" s="388" t="s">
        <v>149</v>
      </c>
      <c r="C197" s="389"/>
      <c r="D197" s="459"/>
      <c r="E197" s="460"/>
      <c r="F197" s="400"/>
      <c r="G197" s="401"/>
      <c r="H197" s="124"/>
      <c r="I197" s="125"/>
      <c r="J197" s="124"/>
      <c r="K197" s="125"/>
      <c r="L197" s="480"/>
      <c r="M197" s="481"/>
      <c r="N197" s="124"/>
      <c r="O197" s="125"/>
    </row>
    <row r="198" spans="1:15" ht="25.9" customHeight="1" thickBot="1">
      <c r="A198" s="21" t="s">
        <v>28</v>
      </c>
      <c r="B198" s="271" t="s">
        <v>371</v>
      </c>
      <c r="C198" s="272"/>
      <c r="D198" s="109" t="s">
        <v>27</v>
      </c>
      <c r="E198" s="110"/>
      <c r="F198" s="239">
        <v>10000</v>
      </c>
      <c r="G198" s="240"/>
      <c r="H198" s="410"/>
      <c r="I198" s="411"/>
      <c r="J198" s="498"/>
      <c r="K198" s="499"/>
      <c r="L198" s="410"/>
      <c r="M198" s="411"/>
      <c r="N198" s="94"/>
      <c r="O198" s="95"/>
    </row>
    <row r="199" spans="1:15" ht="21" customHeight="1">
      <c r="A199" s="132" t="s">
        <v>36</v>
      </c>
      <c r="B199" s="489" t="s">
        <v>322</v>
      </c>
      <c r="C199" s="490"/>
      <c r="D199" s="443" t="s">
        <v>27</v>
      </c>
      <c r="E199" s="444"/>
      <c r="F199" s="396">
        <v>35000</v>
      </c>
      <c r="G199" s="397"/>
      <c r="H199" s="447"/>
      <c r="I199" s="448"/>
      <c r="J199" s="447"/>
      <c r="K199" s="448"/>
      <c r="L199" s="447"/>
      <c r="M199" s="448"/>
      <c r="N199" s="478"/>
      <c r="O199" s="479"/>
    </row>
    <row r="200" spans="1:15" ht="37.15" customHeight="1" thickBot="1">
      <c r="A200" s="134"/>
      <c r="B200" s="491"/>
      <c r="C200" s="492"/>
      <c r="D200" s="459"/>
      <c r="E200" s="460"/>
      <c r="F200" s="400"/>
      <c r="G200" s="401"/>
      <c r="H200" s="476"/>
      <c r="I200" s="477"/>
      <c r="J200" s="476"/>
      <c r="K200" s="477"/>
      <c r="L200" s="476"/>
      <c r="M200" s="477"/>
      <c r="N200" s="480"/>
      <c r="O200" s="481"/>
    </row>
    <row r="201" spans="1:15">
      <c r="A201" s="132" t="s">
        <v>43</v>
      </c>
      <c r="B201" s="362" t="s">
        <v>150</v>
      </c>
      <c r="C201" s="363"/>
      <c r="D201" s="443" t="s">
        <v>27</v>
      </c>
      <c r="E201" s="444"/>
      <c r="F201" s="396">
        <v>25000</v>
      </c>
      <c r="G201" s="397"/>
      <c r="H201" s="447"/>
      <c r="I201" s="448"/>
      <c r="J201" s="447"/>
      <c r="K201" s="448"/>
      <c r="L201" s="478"/>
      <c r="M201" s="479"/>
      <c r="N201" s="478"/>
      <c r="O201" s="479"/>
    </row>
    <row r="202" spans="1:15">
      <c r="A202" s="133"/>
      <c r="B202" s="455" t="s">
        <v>372</v>
      </c>
      <c r="C202" s="456"/>
      <c r="D202" s="457"/>
      <c r="E202" s="458"/>
      <c r="F202" s="398"/>
      <c r="G202" s="399"/>
      <c r="H202" s="482"/>
      <c r="I202" s="483"/>
      <c r="J202" s="482"/>
      <c r="K202" s="483"/>
      <c r="L202" s="484"/>
      <c r="M202" s="485"/>
      <c r="N202" s="484"/>
      <c r="O202" s="485"/>
    </row>
    <row r="203" spans="1:15">
      <c r="A203" s="133"/>
      <c r="B203" s="455" t="s">
        <v>373</v>
      </c>
      <c r="C203" s="456"/>
      <c r="D203" s="457"/>
      <c r="E203" s="458"/>
      <c r="F203" s="398"/>
      <c r="G203" s="399"/>
      <c r="H203" s="482"/>
      <c r="I203" s="483"/>
      <c r="J203" s="482"/>
      <c r="K203" s="483"/>
      <c r="L203" s="484"/>
      <c r="M203" s="485"/>
      <c r="N203" s="484"/>
      <c r="O203" s="485"/>
    </row>
    <row r="204" spans="1:15" ht="20.45" customHeight="1" thickBot="1">
      <c r="A204" s="134"/>
      <c r="B204" s="364" t="s">
        <v>374</v>
      </c>
      <c r="C204" s="365"/>
      <c r="D204" s="459"/>
      <c r="E204" s="460"/>
      <c r="F204" s="400"/>
      <c r="G204" s="401"/>
      <c r="H204" s="476"/>
      <c r="I204" s="477"/>
      <c r="J204" s="476"/>
      <c r="K204" s="477"/>
      <c r="L204" s="480"/>
      <c r="M204" s="481"/>
      <c r="N204" s="480"/>
      <c r="O204" s="481"/>
    </row>
    <row r="205" spans="1:15">
      <c r="A205" s="132" t="s">
        <v>46</v>
      </c>
      <c r="B205" s="362" t="s">
        <v>151</v>
      </c>
      <c r="C205" s="363"/>
      <c r="D205" s="443" t="s">
        <v>27</v>
      </c>
      <c r="E205" s="444"/>
      <c r="F205" s="396">
        <v>40000</v>
      </c>
      <c r="G205" s="397"/>
      <c r="H205" s="447"/>
      <c r="I205" s="448"/>
      <c r="J205" s="447"/>
      <c r="K205" s="448"/>
      <c r="L205" s="478"/>
      <c r="M205" s="479"/>
      <c r="N205" s="478"/>
      <c r="O205" s="479"/>
    </row>
    <row r="206" spans="1:15">
      <c r="A206" s="133"/>
      <c r="B206" s="455" t="s">
        <v>375</v>
      </c>
      <c r="C206" s="456"/>
      <c r="D206" s="457"/>
      <c r="E206" s="458"/>
      <c r="F206" s="398"/>
      <c r="G206" s="399"/>
      <c r="H206" s="482"/>
      <c r="I206" s="483"/>
      <c r="J206" s="482"/>
      <c r="K206" s="483"/>
      <c r="L206" s="484"/>
      <c r="M206" s="485"/>
      <c r="N206" s="484"/>
      <c r="O206" s="485"/>
    </row>
    <row r="207" spans="1:15">
      <c r="A207" s="133"/>
      <c r="B207" s="455" t="s">
        <v>376</v>
      </c>
      <c r="C207" s="456"/>
      <c r="D207" s="457"/>
      <c r="E207" s="458"/>
      <c r="F207" s="398"/>
      <c r="G207" s="399"/>
      <c r="H207" s="482"/>
      <c r="I207" s="483"/>
      <c r="J207" s="482"/>
      <c r="K207" s="483"/>
      <c r="L207" s="484"/>
      <c r="M207" s="485"/>
      <c r="N207" s="484"/>
      <c r="O207" s="485"/>
    </row>
    <row r="208" spans="1:15">
      <c r="A208" s="133"/>
      <c r="B208" s="455" t="s">
        <v>377</v>
      </c>
      <c r="C208" s="456"/>
      <c r="D208" s="457"/>
      <c r="E208" s="458"/>
      <c r="F208" s="398"/>
      <c r="G208" s="399"/>
      <c r="H208" s="482"/>
      <c r="I208" s="483"/>
      <c r="J208" s="482"/>
      <c r="K208" s="483"/>
      <c r="L208" s="484"/>
      <c r="M208" s="485"/>
      <c r="N208" s="484"/>
      <c r="O208" s="485"/>
    </row>
    <row r="209" spans="1:15" ht="15.75" thickBot="1">
      <c r="A209" s="134"/>
      <c r="B209" s="364" t="s">
        <v>378</v>
      </c>
      <c r="C209" s="365"/>
      <c r="D209" s="459"/>
      <c r="E209" s="460"/>
      <c r="F209" s="400"/>
      <c r="G209" s="401"/>
      <c r="H209" s="476"/>
      <c r="I209" s="477"/>
      <c r="J209" s="476"/>
      <c r="K209" s="477"/>
      <c r="L209" s="480"/>
      <c r="M209" s="481"/>
      <c r="N209" s="480"/>
      <c r="O209" s="481"/>
    </row>
    <row r="210" spans="1:15">
      <c r="A210" s="132" t="s">
        <v>48</v>
      </c>
      <c r="B210" s="362" t="s">
        <v>152</v>
      </c>
      <c r="C210" s="363"/>
      <c r="D210" s="443" t="s">
        <v>27</v>
      </c>
      <c r="E210" s="444"/>
      <c r="F210" s="396">
        <v>8000</v>
      </c>
      <c r="G210" s="397"/>
      <c r="H210" s="447"/>
      <c r="I210" s="448"/>
      <c r="J210" s="447"/>
      <c r="K210" s="448"/>
      <c r="L210" s="447"/>
      <c r="M210" s="448"/>
      <c r="N210" s="478"/>
      <c r="O210" s="479"/>
    </row>
    <row r="211" spans="1:15" ht="15.75" thickBot="1">
      <c r="A211" s="134"/>
      <c r="B211" s="364" t="s">
        <v>379</v>
      </c>
      <c r="C211" s="365"/>
      <c r="D211" s="459"/>
      <c r="E211" s="460"/>
      <c r="F211" s="400"/>
      <c r="G211" s="401"/>
      <c r="H211" s="476"/>
      <c r="I211" s="477"/>
      <c r="J211" s="476"/>
      <c r="K211" s="477"/>
      <c r="L211" s="476"/>
      <c r="M211" s="477"/>
      <c r="N211" s="480"/>
      <c r="O211" s="481"/>
    </row>
    <row r="212" spans="1:15" ht="20.45" customHeight="1">
      <c r="A212" s="132" t="s">
        <v>342</v>
      </c>
      <c r="B212" s="473" t="s">
        <v>50</v>
      </c>
      <c r="C212" s="474"/>
      <c r="D212" s="443" t="s">
        <v>27</v>
      </c>
      <c r="E212" s="444"/>
      <c r="F212" s="396">
        <v>21000</v>
      </c>
      <c r="G212" s="397"/>
      <c r="H212" s="120"/>
      <c r="I212" s="121"/>
      <c r="J212" s="120"/>
      <c r="K212" s="121"/>
      <c r="L212" s="469" t="s">
        <v>85</v>
      </c>
      <c r="M212" s="470"/>
      <c r="N212" s="120"/>
      <c r="O212" s="121"/>
    </row>
    <row r="213" spans="1:15" ht="27" customHeight="1" thickBot="1">
      <c r="A213" s="134"/>
      <c r="B213" s="164"/>
      <c r="C213" s="475"/>
      <c r="D213" s="459"/>
      <c r="E213" s="460"/>
      <c r="F213" s="400"/>
      <c r="G213" s="401"/>
      <c r="H213" s="124"/>
      <c r="I213" s="125"/>
      <c r="J213" s="124"/>
      <c r="K213" s="125"/>
      <c r="L213" s="471" t="s">
        <v>153</v>
      </c>
      <c r="M213" s="472"/>
      <c r="N213" s="124"/>
      <c r="O213" s="125"/>
    </row>
    <row r="214" spans="1:15" ht="16.5" thickBot="1">
      <c r="A214" s="21" t="s">
        <v>343</v>
      </c>
      <c r="B214" s="271" t="s">
        <v>55</v>
      </c>
      <c r="C214" s="272"/>
      <c r="D214" s="263"/>
      <c r="E214" s="264"/>
      <c r="F214" s="258">
        <v>26000</v>
      </c>
      <c r="G214" s="259"/>
      <c r="H214" s="94"/>
      <c r="I214" s="95"/>
      <c r="J214" s="94"/>
      <c r="K214" s="95"/>
      <c r="L214" s="467"/>
      <c r="M214" s="468"/>
      <c r="N214" s="180"/>
      <c r="O214" s="181"/>
    </row>
    <row r="215" spans="1:15" ht="16.5" thickBot="1">
      <c r="A215" s="94" t="s">
        <v>266</v>
      </c>
      <c r="B215" s="260"/>
      <c r="C215" s="95"/>
      <c r="D215" s="410"/>
      <c r="E215" s="411"/>
      <c r="F215" s="258">
        <v>24971.94</v>
      </c>
      <c r="G215" s="259"/>
      <c r="H215" s="94"/>
      <c r="I215" s="95"/>
      <c r="J215" s="94"/>
      <c r="K215" s="95"/>
      <c r="L215" s="94"/>
      <c r="M215" s="95"/>
      <c r="N215" s="94"/>
      <c r="O215" s="95"/>
    </row>
    <row r="216" spans="1:15" ht="16.149999999999999" customHeight="1" thickBot="1">
      <c r="A216" s="27" t="s">
        <v>380</v>
      </c>
      <c r="B216" s="29" t="s">
        <v>381</v>
      </c>
      <c r="C216" s="28">
        <f>5.05*3629.9*12</f>
        <v>219971.94</v>
      </c>
      <c r="D216" s="410"/>
      <c r="E216" s="411"/>
      <c r="F216" s="409">
        <f>SUM(F188:G215)</f>
        <v>219971.94</v>
      </c>
      <c r="G216" s="95"/>
      <c r="H216" s="94"/>
      <c r="I216" s="95"/>
      <c r="J216" s="94"/>
      <c r="K216" s="95"/>
      <c r="L216" s="94"/>
      <c r="M216" s="95"/>
      <c r="N216" s="94"/>
      <c r="O216" s="95"/>
    </row>
    <row r="217" spans="1:15" ht="16.5" thickBot="1">
      <c r="A217" s="156" t="s">
        <v>154</v>
      </c>
      <c r="B217" s="157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</row>
    <row r="218" spans="1:15">
      <c r="A218" s="465" t="s">
        <v>17</v>
      </c>
      <c r="B218" s="407" t="s">
        <v>18</v>
      </c>
      <c r="C218" s="408"/>
      <c r="D218" s="443" t="s">
        <v>27</v>
      </c>
      <c r="E218" s="444"/>
      <c r="F218" s="150">
        <v>30000</v>
      </c>
      <c r="G218" s="151"/>
      <c r="H218" s="120"/>
      <c r="I218" s="121"/>
      <c r="J218" s="120"/>
      <c r="K218" s="121"/>
      <c r="L218" s="126"/>
      <c r="M218" s="127"/>
      <c r="N218" s="120"/>
      <c r="O218" s="121"/>
    </row>
    <row r="219" spans="1:15">
      <c r="A219" s="466"/>
      <c r="B219" s="463" t="s">
        <v>155</v>
      </c>
      <c r="C219" s="464"/>
      <c r="D219" s="457"/>
      <c r="E219" s="458"/>
      <c r="F219" s="152"/>
      <c r="G219" s="153"/>
      <c r="H219" s="122"/>
      <c r="I219" s="123"/>
      <c r="J219" s="122"/>
      <c r="K219" s="123"/>
      <c r="L219" s="128"/>
      <c r="M219" s="129"/>
      <c r="N219" s="122"/>
      <c r="O219" s="123"/>
    </row>
    <row r="220" spans="1:15">
      <c r="A220" s="466"/>
      <c r="B220" s="461" t="s">
        <v>156</v>
      </c>
      <c r="C220" s="462"/>
      <c r="D220" s="457"/>
      <c r="E220" s="458"/>
      <c r="F220" s="152"/>
      <c r="G220" s="153"/>
      <c r="H220" s="122"/>
      <c r="I220" s="123"/>
      <c r="J220" s="122"/>
      <c r="K220" s="123"/>
      <c r="L220" s="128"/>
      <c r="M220" s="129"/>
      <c r="N220" s="122"/>
      <c r="O220" s="123"/>
    </row>
    <row r="221" spans="1:15">
      <c r="A221" s="466"/>
      <c r="B221" s="463" t="s">
        <v>157</v>
      </c>
      <c r="C221" s="464"/>
      <c r="D221" s="457"/>
      <c r="E221" s="458"/>
      <c r="F221" s="152"/>
      <c r="G221" s="153"/>
      <c r="H221" s="122"/>
      <c r="I221" s="123"/>
      <c r="J221" s="122"/>
      <c r="K221" s="123"/>
      <c r="L221" s="128"/>
      <c r="M221" s="129"/>
      <c r="N221" s="122"/>
      <c r="O221" s="123"/>
    </row>
    <row r="222" spans="1:15">
      <c r="A222" s="466"/>
      <c r="B222" s="463" t="s">
        <v>21</v>
      </c>
      <c r="C222" s="464"/>
      <c r="D222" s="457"/>
      <c r="E222" s="458"/>
      <c r="F222" s="152"/>
      <c r="G222" s="153"/>
      <c r="H222" s="122"/>
      <c r="I222" s="123"/>
      <c r="J222" s="122"/>
      <c r="K222" s="123"/>
      <c r="L222" s="128"/>
      <c r="M222" s="129"/>
      <c r="N222" s="122"/>
      <c r="O222" s="123"/>
    </row>
    <row r="223" spans="1:15">
      <c r="A223" s="466"/>
      <c r="B223" s="463" t="s">
        <v>146</v>
      </c>
      <c r="C223" s="464"/>
      <c r="D223" s="457"/>
      <c r="E223" s="458"/>
      <c r="F223" s="152"/>
      <c r="G223" s="153"/>
      <c r="H223" s="122"/>
      <c r="I223" s="123"/>
      <c r="J223" s="122"/>
      <c r="K223" s="123"/>
      <c r="L223" s="128"/>
      <c r="M223" s="129"/>
      <c r="N223" s="122"/>
      <c r="O223" s="123"/>
    </row>
    <row r="224" spans="1:15">
      <c r="A224" s="466"/>
      <c r="B224" s="461" t="s">
        <v>158</v>
      </c>
      <c r="C224" s="462"/>
      <c r="D224" s="457"/>
      <c r="E224" s="458"/>
      <c r="F224" s="152"/>
      <c r="G224" s="153"/>
      <c r="H224" s="122"/>
      <c r="I224" s="123"/>
      <c r="J224" s="122"/>
      <c r="K224" s="123"/>
      <c r="L224" s="128"/>
      <c r="M224" s="129"/>
      <c r="N224" s="122"/>
      <c r="O224" s="123"/>
    </row>
    <row r="225" spans="1:15">
      <c r="A225" s="466"/>
      <c r="B225" s="463" t="s">
        <v>159</v>
      </c>
      <c r="C225" s="464"/>
      <c r="D225" s="457"/>
      <c r="E225" s="458"/>
      <c r="F225" s="152"/>
      <c r="G225" s="153"/>
      <c r="H225" s="122"/>
      <c r="I225" s="123"/>
      <c r="J225" s="122"/>
      <c r="K225" s="123"/>
      <c r="L225" s="128"/>
      <c r="M225" s="129"/>
      <c r="N225" s="122"/>
      <c r="O225" s="123"/>
    </row>
    <row r="226" spans="1:15">
      <c r="A226" s="466"/>
      <c r="B226" s="463" t="s">
        <v>21</v>
      </c>
      <c r="C226" s="464"/>
      <c r="D226" s="457"/>
      <c r="E226" s="458"/>
      <c r="F226" s="152"/>
      <c r="G226" s="153"/>
      <c r="H226" s="122"/>
      <c r="I226" s="123"/>
      <c r="J226" s="122"/>
      <c r="K226" s="123"/>
      <c r="L226" s="128"/>
      <c r="M226" s="129"/>
      <c r="N226" s="122"/>
      <c r="O226" s="123"/>
    </row>
    <row r="227" spans="1:15" ht="15.75" thickBot="1">
      <c r="A227" s="466"/>
      <c r="B227" s="463" t="s">
        <v>146</v>
      </c>
      <c r="C227" s="464"/>
      <c r="D227" s="457"/>
      <c r="E227" s="458"/>
      <c r="F227" s="152"/>
      <c r="G227" s="153"/>
      <c r="H227" s="122"/>
      <c r="I227" s="123"/>
      <c r="J227" s="122"/>
      <c r="K227" s="123"/>
      <c r="L227" s="128"/>
      <c r="M227" s="129"/>
      <c r="N227" s="122"/>
      <c r="O227" s="123"/>
    </row>
    <row r="228" spans="1:15" ht="36.6" customHeight="1" thickBot="1">
      <c r="A228" s="21" t="s">
        <v>36</v>
      </c>
      <c r="B228" s="271" t="s">
        <v>384</v>
      </c>
      <c r="C228" s="272"/>
      <c r="D228" s="437" t="s">
        <v>160</v>
      </c>
      <c r="E228" s="438"/>
      <c r="F228" s="239">
        <v>70000</v>
      </c>
      <c r="G228" s="240"/>
      <c r="H228" s="180"/>
      <c r="I228" s="181"/>
      <c r="J228" s="180"/>
      <c r="K228" s="181"/>
      <c r="L228" s="180"/>
      <c r="M228" s="181"/>
      <c r="N228" s="180"/>
      <c r="O228" s="181"/>
    </row>
    <row r="229" spans="1:15" ht="26.45" customHeight="1" thickBot="1">
      <c r="A229" s="21" t="s">
        <v>43</v>
      </c>
      <c r="B229" s="356" t="s">
        <v>161</v>
      </c>
      <c r="C229" s="357"/>
      <c r="D229" s="437" t="s">
        <v>27</v>
      </c>
      <c r="E229" s="438"/>
      <c r="F229" s="239">
        <v>8000</v>
      </c>
      <c r="G229" s="240"/>
      <c r="H229" s="94"/>
      <c r="I229" s="95"/>
      <c r="J229" s="11"/>
      <c r="K229" s="17"/>
      <c r="L229" s="180"/>
      <c r="M229" s="181"/>
      <c r="N229" s="14"/>
      <c r="O229" s="12"/>
    </row>
    <row r="230" spans="1:15" ht="25.15" customHeight="1" thickBot="1">
      <c r="A230" s="21" t="s">
        <v>46</v>
      </c>
      <c r="B230" s="356" t="s">
        <v>385</v>
      </c>
      <c r="C230" s="357"/>
      <c r="D230" s="437" t="s">
        <v>27</v>
      </c>
      <c r="E230" s="438"/>
      <c r="F230" s="239">
        <v>12000</v>
      </c>
      <c r="G230" s="240"/>
      <c r="H230" s="94"/>
      <c r="I230" s="95"/>
      <c r="J230" s="11"/>
      <c r="K230" s="17"/>
      <c r="L230" s="180"/>
      <c r="M230" s="181"/>
      <c r="N230" s="14"/>
      <c r="O230" s="12"/>
    </row>
    <row r="231" spans="1:15" ht="24" customHeight="1" thickBot="1">
      <c r="A231" s="21" t="s">
        <v>48</v>
      </c>
      <c r="B231" s="271" t="s">
        <v>386</v>
      </c>
      <c r="C231" s="272"/>
      <c r="D231" s="437" t="s">
        <v>27</v>
      </c>
      <c r="E231" s="438"/>
      <c r="F231" s="239">
        <v>100000</v>
      </c>
      <c r="G231" s="240"/>
      <c r="H231" s="180"/>
      <c r="I231" s="181"/>
      <c r="J231" s="94"/>
      <c r="K231" s="95"/>
      <c r="L231" s="94"/>
      <c r="M231" s="95"/>
      <c r="N231" s="94"/>
      <c r="O231" s="95"/>
    </row>
    <row r="232" spans="1:15">
      <c r="A232" s="132" t="s">
        <v>49</v>
      </c>
      <c r="B232" s="362" t="s">
        <v>162</v>
      </c>
      <c r="C232" s="363"/>
      <c r="D232" s="443" t="s">
        <v>27</v>
      </c>
      <c r="E232" s="444"/>
      <c r="F232" s="150">
        <v>1000</v>
      </c>
      <c r="G232" s="151"/>
      <c r="H232" s="120"/>
      <c r="I232" s="121"/>
      <c r="J232" s="120"/>
      <c r="K232" s="121"/>
      <c r="L232" s="126"/>
      <c r="M232" s="127"/>
      <c r="N232" s="449"/>
      <c r="O232" s="450"/>
    </row>
    <row r="233" spans="1:15">
      <c r="A233" s="133"/>
      <c r="B233" s="455" t="s">
        <v>387</v>
      </c>
      <c r="C233" s="456"/>
      <c r="D233" s="457"/>
      <c r="E233" s="458"/>
      <c r="F233" s="152"/>
      <c r="G233" s="153"/>
      <c r="H233" s="122"/>
      <c r="I233" s="123"/>
      <c r="J233" s="122"/>
      <c r="K233" s="123"/>
      <c r="L233" s="128"/>
      <c r="M233" s="129"/>
      <c r="N233" s="451"/>
      <c r="O233" s="452"/>
    </row>
    <row r="234" spans="1:15" ht="15.75" thickBot="1">
      <c r="A234" s="134"/>
      <c r="B234" s="364" t="s">
        <v>388</v>
      </c>
      <c r="C234" s="365"/>
      <c r="D234" s="459"/>
      <c r="E234" s="460"/>
      <c r="F234" s="231"/>
      <c r="G234" s="232"/>
      <c r="H234" s="124"/>
      <c r="I234" s="125"/>
      <c r="J234" s="124"/>
      <c r="K234" s="125"/>
      <c r="L234" s="130"/>
      <c r="M234" s="131"/>
      <c r="N234" s="453"/>
      <c r="O234" s="454"/>
    </row>
    <row r="235" spans="1:15" ht="37.15" customHeight="1" thickBot="1">
      <c r="A235" s="21" t="s">
        <v>343</v>
      </c>
      <c r="B235" s="271" t="s">
        <v>389</v>
      </c>
      <c r="C235" s="272"/>
      <c r="D235" s="437" t="s">
        <v>27</v>
      </c>
      <c r="E235" s="438"/>
      <c r="F235" s="239">
        <v>15000</v>
      </c>
      <c r="G235" s="240"/>
      <c r="H235" s="94"/>
      <c r="I235" s="95"/>
      <c r="J235" s="94"/>
      <c r="K235" s="95"/>
      <c r="L235" s="180"/>
      <c r="M235" s="181"/>
      <c r="N235" s="94"/>
      <c r="O235" s="95"/>
    </row>
    <row r="236" spans="1:15" ht="33" customHeight="1" thickBot="1">
      <c r="A236" s="53">
        <v>9</v>
      </c>
      <c r="B236" s="35" t="s">
        <v>50</v>
      </c>
      <c r="C236" s="36"/>
      <c r="D236" s="443" t="s">
        <v>51</v>
      </c>
      <c r="E236" s="444"/>
      <c r="F236" s="396">
        <v>21000</v>
      </c>
      <c r="G236" s="397"/>
      <c r="H236" s="445"/>
      <c r="I236" s="446"/>
      <c r="J236" s="447"/>
      <c r="K236" s="448"/>
      <c r="L236" s="211" t="s">
        <v>383</v>
      </c>
      <c r="M236" s="212"/>
      <c r="N236" s="425"/>
      <c r="O236" s="426"/>
    </row>
    <row r="237" spans="1:15" ht="24.6" customHeight="1" thickBot="1">
      <c r="A237" s="54">
        <v>10</v>
      </c>
      <c r="B237" s="37" t="s">
        <v>55</v>
      </c>
      <c r="C237" s="38"/>
      <c r="D237" s="437"/>
      <c r="E237" s="438"/>
      <c r="F237" s="439">
        <v>26000</v>
      </c>
      <c r="G237" s="440"/>
      <c r="H237" s="441"/>
      <c r="I237" s="442"/>
      <c r="J237" s="410"/>
      <c r="K237" s="411"/>
      <c r="L237" s="410"/>
      <c r="M237" s="411"/>
      <c r="N237" s="435"/>
      <c r="O237" s="436"/>
    </row>
    <row r="238" spans="1:15" ht="17.45" customHeight="1" thickBot="1">
      <c r="A238" s="94" t="s">
        <v>266</v>
      </c>
      <c r="B238" s="260"/>
      <c r="C238" s="95"/>
      <c r="D238" s="109"/>
      <c r="E238" s="110"/>
      <c r="F238" s="239">
        <v>54992.2</v>
      </c>
      <c r="G238" s="240"/>
      <c r="H238" s="94"/>
      <c r="I238" s="95"/>
      <c r="J238" s="94"/>
      <c r="K238" s="95"/>
      <c r="L238" s="94"/>
      <c r="M238" s="95"/>
      <c r="N238" s="94"/>
      <c r="O238" s="95"/>
    </row>
    <row r="239" spans="1:15" ht="16.149999999999999" customHeight="1" thickBot="1">
      <c r="A239" s="27" t="s">
        <v>353</v>
      </c>
      <c r="B239" s="45" t="s">
        <v>382</v>
      </c>
      <c r="C239" s="48">
        <f>4.92*5724.8*12</f>
        <v>337992.19199999998</v>
      </c>
      <c r="D239" s="109"/>
      <c r="E239" s="110"/>
      <c r="F239" s="433">
        <f>SUM(F218:G238)</f>
        <v>337992.2</v>
      </c>
      <c r="G239" s="434"/>
      <c r="H239" s="94"/>
      <c r="I239" s="95"/>
      <c r="J239" s="94"/>
      <c r="K239" s="95"/>
      <c r="L239" s="94"/>
      <c r="M239" s="95"/>
      <c r="N239" s="94"/>
      <c r="O239" s="95"/>
    </row>
    <row r="240" spans="1:15" ht="16.5" thickBot="1">
      <c r="A240" s="431" t="s">
        <v>164</v>
      </c>
      <c r="B240" s="432"/>
      <c r="C240" s="432"/>
      <c r="D240" s="432"/>
      <c r="E240" s="432"/>
      <c r="F240" s="432"/>
      <c r="G240" s="432"/>
      <c r="H240" s="432"/>
      <c r="I240" s="432"/>
      <c r="J240" s="432"/>
      <c r="K240" s="432"/>
      <c r="L240" s="432"/>
      <c r="M240" s="432"/>
      <c r="N240" s="432"/>
      <c r="O240" s="432"/>
    </row>
    <row r="241" spans="1:15" ht="39.6" customHeight="1" thickBot="1">
      <c r="A241" s="40" t="s">
        <v>17</v>
      </c>
      <c r="B241" s="182" t="s">
        <v>168</v>
      </c>
      <c r="C241" s="183"/>
      <c r="D241" s="423" t="s">
        <v>169</v>
      </c>
      <c r="E241" s="424"/>
      <c r="F241" s="239">
        <v>35000</v>
      </c>
      <c r="G241" s="240"/>
      <c r="H241" s="94"/>
      <c r="I241" s="95"/>
      <c r="J241" s="94"/>
      <c r="K241" s="95"/>
      <c r="L241" s="180"/>
      <c r="M241" s="181"/>
      <c r="N241" s="429"/>
      <c r="O241" s="430"/>
    </row>
    <row r="242" spans="1:15" ht="28.9" customHeight="1" thickBot="1">
      <c r="A242" s="40" t="s">
        <v>28</v>
      </c>
      <c r="B242" s="182" t="s">
        <v>170</v>
      </c>
      <c r="C242" s="183"/>
      <c r="D242" s="423" t="s">
        <v>167</v>
      </c>
      <c r="E242" s="424"/>
      <c r="F242" s="239">
        <v>18000</v>
      </c>
      <c r="G242" s="240"/>
      <c r="H242" s="94"/>
      <c r="I242" s="95"/>
      <c r="J242" s="94"/>
      <c r="K242" s="95"/>
      <c r="L242" s="180"/>
      <c r="M242" s="181"/>
      <c r="N242" s="94"/>
      <c r="O242" s="95"/>
    </row>
    <row r="243" spans="1:15" ht="40.9" customHeight="1" thickBot="1">
      <c r="A243" s="40" t="s">
        <v>336</v>
      </c>
      <c r="B243" s="182" t="s">
        <v>172</v>
      </c>
      <c r="C243" s="183"/>
      <c r="D243" s="423" t="s">
        <v>169</v>
      </c>
      <c r="E243" s="424"/>
      <c r="F243" s="239">
        <v>32400</v>
      </c>
      <c r="G243" s="240"/>
      <c r="H243" s="94"/>
      <c r="I243" s="95"/>
      <c r="J243" s="180"/>
      <c r="K243" s="181"/>
      <c r="L243" s="94"/>
      <c r="M243" s="95"/>
      <c r="N243" s="94"/>
      <c r="O243" s="95"/>
    </row>
    <row r="244" spans="1:15" ht="36.6" customHeight="1" thickBot="1">
      <c r="A244" s="40" t="s">
        <v>43</v>
      </c>
      <c r="B244" s="142" t="s">
        <v>174</v>
      </c>
      <c r="C244" s="143"/>
      <c r="D244" s="427"/>
      <c r="E244" s="428"/>
      <c r="F244" s="150">
        <v>21000</v>
      </c>
      <c r="G244" s="151"/>
      <c r="H244" s="120"/>
      <c r="I244" s="121"/>
      <c r="J244" s="211" t="s">
        <v>390</v>
      </c>
      <c r="K244" s="212"/>
      <c r="L244" s="425"/>
      <c r="M244" s="426"/>
      <c r="N244" s="120"/>
      <c r="O244" s="121"/>
    </row>
    <row r="245" spans="1:15" ht="19.5" thickBot="1">
      <c r="A245" s="55">
        <v>5</v>
      </c>
      <c r="B245" s="182" t="s">
        <v>55</v>
      </c>
      <c r="C245" s="183"/>
      <c r="D245" s="423"/>
      <c r="E245" s="424"/>
      <c r="F245" s="239">
        <v>26000</v>
      </c>
      <c r="G245" s="240"/>
      <c r="H245" s="94"/>
      <c r="I245" s="95"/>
      <c r="J245" s="94"/>
      <c r="K245" s="95"/>
      <c r="L245" s="199"/>
      <c r="M245" s="200"/>
      <c r="N245" s="180"/>
      <c r="O245" s="181"/>
    </row>
    <row r="246" spans="1:15" ht="19.5" thickBot="1">
      <c r="A246" s="420" t="s">
        <v>175</v>
      </c>
      <c r="B246" s="421"/>
      <c r="C246" s="422"/>
      <c r="D246" s="99"/>
      <c r="E246" s="100"/>
      <c r="F246" s="92">
        <v>30832.400000000001</v>
      </c>
      <c r="G246" s="93"/>
      <c r="H246" s="94"/>
      <c r="I246" s="95"/>
      <c r="J246" s="94"/>
      <c r="K246" s="95"/>
      <c r="L246" s="94"/>
      <c r="M246" s="95"/>
      <c r="N246" s="94"/>
      <c r="O246" s="95"/>
    </row>
    <row r="247" spans="1:15" ht="18.600000000000001" customHeight="1" thickBot="1">
      <c r="A247" s="33" t="s">
        <v>353</v>
      </c>
      <c r="B247" s="59" t="s">
        <v>415</v>
      </c>
      <c r="C247" s="48">
        <f>6.42*2118.8*12</f>
        <v>163232.35200000001</v>
      </c>
      <c r="D247" s="184"/>
      <c r="E247" s="185"/>
      <c r="F247" s="409">
        <f>SUM(F241:G246)</f>
        <v>163232.4</v>
      </c>
      <c r="G247" s="95"/>
      <c r="H247" s="94"/>
      <c r="I247" s="95"/>
      <c r="J247" s="94"/>
      <c r="K247" s="95"/>
      <c r="L247" s="94"/>
      <c r="M247" s="95"/>
      <c r="N247" s="94"/>
      <c r="O247" s="95"/>
    </row>
    <row r="248" spans="1:15" ht="16.5" thickBot="1">
      <c r="A248" s="156" t="s">
        <v>176</v>
      </c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</row>
    <row r="249" spans="1:15" ht="19.5" thickBot="1">
      <c r="A249" s="5">
        <v>1</v>
      </c>
      <c r="B249" s="182" t="s">
        <v>177</v>
      </c>
      <c r="C249" s="183"/>
      <c r="D249" s="416" t="s">
        <v>178</v>
      </c>
      <c r="E249" s="417"/>
      <c r="F249" s="258">
        <v>4000</v>
      </c>
      <c r="G249" s="259"/>
      <c r="H249" s="94"/>
      <c r="I249" s="95"/>
      <c r="J249" s="94"/>
      <c r="K249" s="95"/>
      <c r="L249" s="180"/>
      <c r="M249" s="181"/>
      <c r="N249" s="18"/>
      <c r="O249" s="3"/>
    </row>
    <row r="250" spans="1:15" ht="19.5" thickBot="1">
      <c r="A250" s="5">
        <v>2</v>
      </c>
      <c r="B250" s="182" t="s">
        <v>179</v>
      </c>
      <c r="C250" s="183"/>
      <c r="D250" s="418" t="s">
        <v>178</v>
      </c>
      <c r="E250" s="419"/>
      <c r="F250" s="258">
        <v>12600</v>
      </c>
      <c r="G250" s="259"/>
      <c r="H250" s="94"/>
      <c r="I250" s="95"/>
      <c r="J250" s="94"/>
      <c r="K250" s="95"/>
      <c r="L250" s="94"/>
      <c r="M250" s="95"/>
      <c r="N250" s="180"/>
      <c r="O250" s="181"/>
    </row>
    <row r="251" spans="1:15" ht="19.5" thickBot="1">
      <c r="A251" s="5">
        <v>3</v>
      </c>
      <c r="B251" s="182" t="s">
        <v>180</v>
      </c>
      <c r="C251" s="183"/>
      <c r="D251" s="416" t="s">
        <v>178</v>
      </c>
      <c r="E251" s="417"/>
      <c r="F251" s="258">
        <v>5000</v>
      </c>
      <c r="G251" s="259"/>
      <c r="H251" s="94"/>
      <c r="I251" s="95"/>
      <c r="J251" s="11"/>
      <c r="K251" s="17"/>
      <c r="L251" s="14"/>
      <c r="M251" s="12"/>
      <c r="N251" s="94"/>
      <c r="O251" s="95"/>
    </row>
    <row r="252" spans="1:15" ht="19.5" thickBot="1">
      <c r="A252" s="5">
        <v>4</v>
      </c>
      <c r="B252" s="182" t="s">
        <v>181</v>
      </c>
      <c r="C252" s="183"/>
      <c r="D252" s="416" t="s">
        <v>178</v>
      </c>
      <c r="E252" s="417"/>
      <c r="F252" s="258">
        <v>25000</v>
      </c>
      <c r="G252" s="259"/>
      <c r="H252" s="94"/>
      <c r="I252" s="95"/>
      <c r="J252" s="94"/>
      <c r="K252" s="95"/>
      <c r="L252" s="94"/>
      <c r="M252" s="95"/>
      <c r="N252" s="180"/>
      <c r="O252" s="181"/>
    </row>
    <row r="253" spans="1:15" ht="19.5" thickBot="1">
      <c r="A253" s="5">
        <v>5</v>
      </c>
      <c r="B253" s="182" t="s">
        <v>182</v>
      </c>
      <c r="C253" s="183"/>
      <c r="D253" s="416" t="s">
        <v>178</v>
      </c>
      <c r="E253" s="417"/>
      <c r="F253" s="258">
        <v>35000</v>
      </c>
      <c r="G253" s="259"/>
      <c r="H253" s="94"/>
      <c r="I253" s="95"/>
      <c r="J253" s="94"/>
      <c r="K253" s="95"/>
      <c r="L253" s="94"/>
      <c r="M253" s="95"/>
      <c r="N253" s="180"/>
      <c r="O253" s="181"/>
    </row>
    <row r="254" spans="1:15" ht="37.15" customHeight="1" thickBot="1">
      <c r="A254" s="5">
        <v>6</v>
      </c>
      <c r="B254" s="414" t="s">
        <v>183</v>
      </c>
      <c r="C254" s="415"/>
      <c r="D254" s="416" t="s">
        <v>178</v>
      </c>
      <c r="E254" s="417"/>
      <c r="F254" s="258">
        <v>2000</v>
      </c>
      <c r="G254" s="259"/>
      <c r="H254" s="94"/>
      <c r="I254" s="95"/>
      <c r="J254" s="94"/>
      <c r="K254" s="95"/>
      <c r="L254" s="94"/>
      <c r="M254" s="95"/>
      <c r="N254" s="180"/>
      <c r="O254" s="181"/>
    </row>
    <row r="255" spans="1:15" ht="19.5" thickBot="1">
      <c r="A255" s="5">
        <v>7</v>
      </c>
      <c r="B255" s="182" t="s">
        <v>55</v>
      </c>
      <c r="C255" s="183"/>
      <c r="D255" s="412"/>
      <c r="E255" s="413"/>
      <c r="F255" s="239">
        <v>26000</v>
      </c>
      <c r="G255" s="240"/>
      <c r="H255" s="94"/>
      <c r="I255" s="95"/>
      <c r="J255" s="94"/>
      <c r="K255" s="95"/>
      <c r="L255" s="94"/>
      <c r="M255" s="95"/>
      <c r="N255" s="94"/>
      <c r="O255" s="95"/>
    </row>
    <row r="256" spans="1:15" ht="16.5" thickBot="1">
      <c r="A256" s="94" t="s">
        <v>347</v>
      </c>
      <c r="B256" s="260"/>
      <c r="C256" s="260"/>
      <c r="D256" s="260"/>
      <c r="E256" s="95"/>
      <c r="F256" s="92">
        <v>17210.7</v>
      </c>
      <c r="G256" s="93"/>
      <c r="H256" s="410"/>
      <c r="I256" s="411"/>
      <c r="J256" s="410"/>
      <c r="K256" s="411"/>
      <c r="L256" s="410"/>
      <c r="M256" s="411"/>
      <c r="N256" s="410"/>
      <c r="O256" s="411"/>
    </row>
    <row r="257" spans="1:15" ht="16.149999999999999" customHeight="1" thickBot="1">
      <c r="A257" s="57" t="s">
        <v>353</v>
      </c>
      <c r="B257" s="45" t="s">
        <v>391</v>
      </c>
      <c r="C257" s="58">
        <f>3.32*3183*12</f>
        <v>126810.72</v>
      </c>
      <c r="D257" s="34"/>
      <c r="E257" s="31"/>
      <c r="F257" s="409">
        <f>SUM(F249:G256)</f>
        <v>126810.7</v>
      </c>
      <c r="G257" s="95"/>
      <c r="H257" s="90"/>
      <c r="I257" s="91"/>
      <c r="J257" s="90"/>
      <c r="K257" s="91"/>
      <c r="L257" s="410"/>
      <c r="M257" s="411"/>
      <c r="N257" s="410"/>
      <c r="O257" s="411"/>
    </row>
    <row r="258" spans="1:15" ht="16.5" thickBot="1">
      <c r="A258" s="618" t="s">
        <v>433</v>
      </c>
      <c r="B258" s="619"/>
      <c r="C258" s="619"/>
      <c r="D258" s="619"/>
      <c r="E258" s="619"/>
      <c r="F258" s="619"/>
      <c r="G258" s="619"/>
      <c r="H258" s="619"/>
      <c r="I258" s="619"/>
      <c r="J258" s="619"/>
      <c r="K258" s="619"/>
      <c r="L258" s="619"/>
      <c r="M258" s="619"/>
      <c r="N258" s="619"/>
      <c r="O258" s="619"/>
    </row>
    <row r="259" spans="1:15">
      <c r="A259" s="404" t="s">
        <v>393</v>
      </c>
      <c r="B259" s="407" t="s">
        <v>184</v>
      </c>
      <c r="C259" s="408"/>
      <c r="D259" s="390" t="s">
        <v>27</v>
      </c>
      <c r="E259" s="391"/>
      <c r="F259" s="396">
        <v>30000</v>
      </c>
      <c r="G259" s="397"/>
      <c r="H259" s="279"/>
      <c r="I259" s="280"/>
      <c r="J259" s="279"/>
      <c r="K259" s="280"/>
      <c r="L259" s="307"/>
      <c r="M259" s="308"/>
      <c r="N259" s="279"/>
      <c r="O259" s="280"/>
    </row>
    <row r="260" spans="1:15">
      <c r="A260" s="405"/>
      <c r="B260" s="402" t="s">
        <v>185</v>
      </c>
      <c r="C260" s="403"/>
      <c r="D260" s="392"/>
      <c r="E260" s="393"/>
      <c r="F260" s="398"/>
      <c r="G260" s="399"/>
      <c r="H260" s="384"/>
      <c r="I260" s="385"/>
      <c r="J260" s="384"/>
      <c r="K260" s="385"/>
      <c r="L260" s="315"/>
      <c r="M260" s="316"/>
      <c r="N260" s="384"/>
      <c r="O260" s="385"/>
    </row>
    <row r="261" spans="1:15">
      <c r="A261" s="405"/>
      <c r="B261" s="386" t="s">
        <v>186</v>
      </c>
      <c r="C261" s="387"/>
      <c r="D261" s="392"/>
      <c r="E261" s="393"/>
      <c r="F261" s="398"/>
      <c r="G261" s="399"/>
      <c r="H261" s="384"/>
      <c r="I261" s="385"/>
      <c r="J261" s="384"/>
      <c r="K261" s="385"/>
      <c r="L261" s="315"/>
      <c r="M261" s="316"/>
      <c r="N261" s="384"/>
      <c r="O261" s="385"/>
    </row>
    <row r="262" spans="1:15">
      <c r="A262" s="405"/>
      <c r="B262" s="386" t="s">
        <v>134</v>
      </c>
      <c r="C262" s="387"/>
      <c r="D262" s="392"/>
      <c r="E262" s="393"/>
      <c r="F262" s="398"/>
      <c r="G262" s="399"/>
      <c r="H262" s="384"/>
      <c r="I262" s="385"/>
      <c r="J262" s="384"/>
      <c r="K262" s="385"/>
      <c r="L262" s="315"/>
      <c r="M262" s="316"/>
      <c r="N262" s="384"/>
      <c r="O262" s="385"/>
    </row>
    <row r="263" spans="1:15">
      <c r="A263" s="405"/>
      <c r="B263" s="386" t="s">
        <v>187</v>
      </c>
      <c r="C263" s="387"/>
      <c r="D263" s="392"/>
      <c r="E263" s="393"/>
      <c r="F263" s="398"/>
      <c r="G263" s="399"/>
      <c r="H263" s="384"/>
      <c r="I263" s="385"/>
      <c r="J263" s="384"/>
      <c r="K263" s="385"/>
      <c r="L263" s="315"/>
      <c r="M263" s="316"/>
      <c r="N263" s="384"/>
      <c r="O263" s="385"/>
    </row>
    <row r="264" spans="1:15">
      <c r="A264" s="405"/>
      <c r="B264" s="386" t="s">
        <v>188</v>
      </c>
      <c r="C264" s="387"/>
      <c r="D264" s="392"/>
      <c r="E264" s="393"/>
      <c r="F264" s="398"/>
      <c r="G264" s="399"/>
      <c r="H264" s="384"/>
      <c r="I264" s="385"/>
      <c r="J264" s="384"/>
      <c r="K264" s="385"/>
      <c r="L264" s="315"/>
      <c r="M264" s="316"/>
      <c r="N264" s="384"/>
      <c r="O264" s="385"/>
    </row>
    <row r="265" spans="1:15">
      <c r="A265" s="405"/>
      <c r="B265" s="386" t="s">
        <v>189</v>
      </c>
      <c r="C265" s="387"/>
      <c r="D265" s="392"/>
      <c r="E265" s="393"/>
      <c r="F265" s="398"/>
      <c r="G265" s="399"/>
      <c r="H265" s="384"/>
      <c r="I265" s="385"/>
      <c r="J265" s="384"/>
      <c r="K265" s="385"/>
      <c r="L265" s="315"/>
      <c r="M265" s="316"/>
      <c r="N265" s="384"/>
      <c r="O265" s="385"/>
    </row>
    <row r="266" spans="1:15">
      <c r="A266" s="405"/>
      <c r="B266" s="386" t="s">
        <v>21</v>
      </c>
      <c r="C266" s="387"/>
      <c r="D266" s="392"/>
      <c r="E266" s="393"/>
      <c r="F266" s="398"/>
      <c r="G266" s="399"/>
      <c r="H266" s="384"/>
      <c r="I266" s="385"/>
      <c r="J266" s="384"/>
      <c r="K266" s="385"/>
      <c r="L266" s="315"/>
      <c r="M266" s="316"/>
      <c r="N266" s="384"/>
      <c r="O266" s="385"/>
    </row>
    <row r="267" spans="1:15">
      <c r="A267" s="405"/>
      <c r="B267" s="402" t="s">
        <v>190</v>
      </c>
      <c r="C267" s="403"/>
      <c r="D267" s="392"/>
      <c r="E267" s="393"/>
      <c r="F267" s="398"/>
      <c r="G267" s="399"/>
      <c r="H267" s="384"/>
      <c r="I267" s="385"/>
      <c r="J267" s="384"/>
      <c r="K267" s="385"/>
      <c r="L267" s="315"/>
      <c r="M267" s="316"/>
      <c r="N267" s="384"/>
      <c r="O267" s="385"/>
    </row>
    <row r="268" spans="1:15">
      <c r="A268" s="405"/>
      <c r="B268" s="386" t="s">
        <v>191</v>
      </c>
      <c r="C268" s="387"/>
      <c r="D268" s="392"/>
      <c r="E268" s="393"/>
      <c r="F268" s="398"/>
      <c r="G268" s="399"/>
      <c r="H268" s="384"/>
      <c r="I268" s="385"/>
      <c r="J268" s="384"/>
      <c r="K268" s="385"/>
      <c r="L268" s="315"/>
      <c r="M268" s="316"/>
      <c r="N268" s="384"/>
      <c r="O268" s="385"/>
    </row>
    <row r="269" spans="1:15">
      <c r="A269" s="405"/>
      <c r="B269" s="386" t="s">
        <v>189</v>
      </c>
      <c r="C269" s="387"/>
      <c r="D269" s="392"/>
      <c r="E269" s="393"/>
      <c r="F269" s="398"/>
      <c r="G269" s="399"/>
      <c r="H269" s="384"/>
      <c r="I269" s="385"/>
      <c r="J269" s="384"/>
      <c r="K269" s="385"/>
      <c r="L269" s="315"/>
      <c r="M269" s="316"/>
      <c r="N269" s="384"/>
      <c r="O269" s="385"/>
    </row>
    <row r="270" spans="1:15">
      <c r="A270" s="405"/>
      <c r="B270" s="386" t="s">
        <v>192</v>
      </c>
      <c r="C270" s="387"/>
      <c r="D270" s="392"/>
      <c r="E270" s="393"/>
      <c r="F270" s="398"/>
      <c r="G270" s="399"/>
      <c r="H270" s="384"/>
      <c r="I270" s="385"/>
      <c r="J270" s="384"/>
      <c r="K270" s="385"/>
      <c r="L270" s="315"/>
      <c r="M270" s="316"/>
      <c r="N270" s="384"/>
      <c r="O270" s="385"/>
    </row>
    <row r="271" spans="1:15">
      <c r="A271" s="405"/>
      <c r="B271" s="386" t="s">
        <v>134</v>
      </c>
      <c r="C271" s="387"/>
      <c r="D271" s="392"/>
      <c r="E271" s="393"/>
      <c r="F271" s="398"/>
      <c r="G271" s="399"/>
      <c r="H271" s="384"/>
      <c r="I271" s="385"/>
      <c r="J271" s="384"/>
      <c r="K271" s="385"/>
      <c r="L271" s="315"/>
      <c r="M271" s="316"/>
      <c r="N271" s="384"/>
      <c r="O271" s="385"/>
    </row>
    <row r="272" spans="1:15" ht="15.75" thickBot="1">
      <c r="A272" s="406"/>
      <c r="B272" s="388" t="s">
        <v>187</v>
      </c>
      <c r="C272" s="389"/>
      <c r="D272" s="394"/>
      <c r="E272" s="395"/>
      <c r="F272" s="400"/>
      <c r="G272" s="401"/>
      <c r="H272" s="358"/>
      <c r="I272" s="359"/>
      <c r="J272" s="358"/>
      <c r="K272" s="359"/>
      <c r="L272" s="309"/>
      <c r="M272" s="310"/>
      <c r="N272" s="358"/>
      <c r="O272" s="359"/>
    </row>
    <row r="273" spans="1:15" ht="35.450000000000003" customHeight="1" thickBot="1">
      <c r="A273" s="62" t="s">
        <v>404</v>
      </c>
      <c r="B273" s="376" t="s">
        <v>332</v>
      </c>
      <c r="C273" s="377"/>
      <c r="D273" s="169" t="s">
        <v>27</v>
      </c>
      <c r="E273" s="170"/>
      <c r="F273" s="171">
        <v>17000</v>
      </c>
      <c r="G273" s="172"/>
      <c r="H273" s="269"/>
      <c r="I273" s="270"/>
      <c r="J273" s="283"/>
      <c r="K273" s="284"/>
      <c r="L273" s="283"/>
      <c r="M273" s="284"/>
      <c r="N273" s="283"/>
      <c r="O273" s="284"/>
    </row>
    <row r="274" spans="1:15" ht="36.6" customHeight="1" thickBot="1">
      <c r="A274" s="62">
        <v>3</v>
      </c>
      <c r="B274" s="378" t="s">
        <v>331</v>
      </c>
      <c r="C274" s="379"/>
      <c r="D274" s="169" t="s">
        <v>27</v>
      </c>
      <c r="E274" s="170"/>
      <c r="F274" s="171">
        <v>7000</v>
      </c>
      <c r="G274" s="172"/>
      <c r="H274" s="382"/>
      <c r="I274" s="383"/>
      <c r="J274" s="380"/>
      <c r="K274" s="381"/>
      <c r="L274" s="380"/>
      <c r="M274" s="381"/>
      <c r="N274" s="63"/>
      <c r="O274" s="63"/>
    </row>
    <row r="275" spans="1:15" ht="28.9" customHeight="1" thickBot="1">
      <c r="A275" s="62">
        <v>4</v>
      </c>
      <c r="B275" s="376" t="s">
        <v>405</v>
      </c>
      <c r="C275" s="377"/>
      <c r="D275" s="169" t="s">
        <v>27</v>
      </c>
      <c r="E275" s="170"/>
      <c r="F275" s="171">
        <v>68000</v>
      </c>
      <c r="G275" s="172"/>
      <c r="H275" s="269"/>
      <c r="I275" s="270"/>
      <c r="J275" s="283"/>
      <c r="K275" s="284"/>
      <c r="L275" s="283"/>
      <c r="M275" s="284"/>
      <c r="N275" s="380"/>
      <c r="O275" s="381"/>
    </row>
    <row r="276" spans="1:15" ht="28.9" customHeight="1" thickBot="1">
      <c r="A276" s="62">
        <v>5</v>
      </c>
      <c r="B276" s="378" t="s">
        <v>333</v>
      </c>
      <c r="C276" s="379"/>
      <c r="D276" s="169" t="s">
        <v>27</v>
      </c>
      <c r="E276" s="170"/>
      <c r="F276" s="171">
        <v>20800</v>
      </c>
      <c r="G276" s="172"/>
      <c r="H276" s="380"/>
      <c r="I276" s="381"/>
      <c r="J276" s="380"/>
      <c r="K276" s="381"/>
      <c r="L276" s="382"/>
      <c r="M276" s="383"/>
      <c r="N276" s="380"/>
      <c r="O276" s="381"/>
    </row>
    <row r="277" spans="1:15" ht="25.9" customHeight="1" thickBot="1">
      <c r="A277" s="62">
        <v>6</v>
      </c>
      <c r="B277" s="286" t="s">
        <v>406</v>
      </c>
      <c r="C277" s="287"/>
      <c r="D277" s="169" t="s">
        <v>27</v>
      </c>
      <c r="E277" s="170"/>
      <c r="F277" s="171">
        <v>20000</v>
      </c>
      <c r="G277" s="172"/>
      <c r="H277" s="283"/>
      <c r="I277" s="284"/>
      <c r="J277" s="283"/>
      <c r="K277" s="284"/>
      <c r="L277" s="269"/>
      <c r="M277" s="270"/>
      <c r="N277" s="283"/>
      <c r="O277" s="284"/>
    </row>
    <row r="278" spans="1:15">
      <c r="A278" s="297">
        <v>7</v>
      </c>
      <c r="B278" s="299" t="s">
        <v>193</v>
      </c>
      <c r="C278" s="300"/>
      <c r="D278" s="299" t="s">
        <v>51</v>
      </c>
      <c r="E278" s="300"/>
      <c r="F278" s="303">
        <v>21000</v>
      </c>
      <c r="G278" s="304"/>
      <c r="H278" s="293"/>
      <c r="I278" s="294"/>
      <c r="J278" s="307" t="s">
        <v>194</v>
      </c>
      <c r="K278" s="308"/>
      <c r="L278" s="293"/>
      <c r="M278" s="294"/>
      <c r="N278" s="293"/>
      <c r="O278" s="294"/>
    </row>
    <row r="279" spans="1:15" ht="28.15" customHeight="1" thickBot="1">
      <c r="A279" s="298"/>
      <c r="B279" s="301"/>
      <c r="C279" s="302"/>
      <c r="D279" s="301"/>
      <c r="E279" s="302"/>
      <c r="F279" s="305"/>
      <c r="G279" s="306"/>
      <c r="H279" s="295"/>
      <c r="I279" s="296"/>
      <c r="J279" s="309" t="s">
        <v>163</v>
      </c>
      <c r="K279" s="310"/>
      <c r="L279" s="295"/>
      <c r="M279" s="296"/>
      <c r="N279" s="295"/>
      <c r="O279" s="296"/>
    </row>
    <row r="280" spans="1:15" ht="15.75" thickBot="1">
      <c r="A280" s="62">
        <v>8</v>
      </c>
      <c r="B280" s="286" t="s">
        <v>55</v>
      </c>
      <c r="C280" s="287"/>
      <c r="D280" s="286"/>
      <c r="E280" s="287"/>
      <c r="F280" s="171">
        <v>26000</v>
      </c>
      <c r="G280" s="172"/>
      <c r="H280" s="283"/>
      <c r="I280" s="284"/>
      <c r="J280" s="283"/>
      <c r="K280" s="284"/>
      <c r="L280" s="283"/>
      <c r="M280" s="284"/>
      <c r="N280" s="269"/>
      <c r="O280" s="270"/>
    </row>
    <row r="281" spans="1:15" ht="15.75" thickBot="1">
      <c r="A281" s="283" t="s">
        <v>266</v>
      </c>
      <c r="B281" s="285"/>
      <c r="C281" s="284"/>
      <c r="D281" s="286"/>
      <c r="E281" s="287"/>
      <c r="F281" s="288">
        <v>23649.7</v>
      </c>
      <c r="G281" s="289"/>
      <c r="H281" s="283"/>
      <c r="I281" s="284"/>
      <c r="J281" s="290"/>
      <c r="K281" s="284"/>
      <c r="L281" s="290"/>
      <c r="M281" s="284"/>
      <c r="N281" s="283"/>
      <c r="O281" s="284"/>
    </row>
    <row r="282" spans="1:15" ht="16.149999999999999" customHeight="1" thickBot="1">
      <c r="A282" s="64" t="s">
        <v>348</v>
      </c>
      <c r="B282" s="65" t="s">
        <v>392</v>
      </c>
      <c r="C282" s="66">
        <f>(3.98*4888.3*9)+(3.98*4887*3)</f>
        <v>233449.68600000002</v>
      </c>
      <c r="D282" s="372"/>
      <c r="E282" s="373"/>
      <c r="F282" s="374">
        <f>SUM(F259:G281)</f>
        <v>233449.7</v>
      </c>
      <c r="G282" s="375"/>
      <c r="H282" s="283"/>
      <c r="I282" s="284"/>
      <c r="J282" s="283"/>
      <c r="K282" s="284"/>
      <c r="L282" s="283"/>
      <c r="M282" s="284"/>
      <c r="N282" s="283"/>
      <c r="O282" s="284"/>
    </row>
    <row r="283" spans="1:15" ht="15.75" thickBot="1">
      <c r="A283" s="607" t="s">
        <v>434</v>
      </c>
      <c r="B283" s="608"/>
      <c r="C283" s="608"/>
      <c r="D283" s="608"/>
      <c r="E283" s="608"/>
      <c r="F283" s="608"/>
      <c r="G283" s="608"/>
      <c r="H283" s="608"/>
      <c r="I283" s="608"/>
      <c r="J283" s="608"/>
      <c r="K283" s="608"/>
      <c r="L283" s="608"/>
      <c r="M283" s="608"/>
      <c r="N283" s="608"/>
      <c r="O283" s="608"/>
    </row>
    <row r="284" spans="1:15" ht="30" customHeight="1" thickBot="1">
      <c r="A284" s="67">
        <v>1</v>
      </c>
      <c r="B284" s="271" t="s">
        <v>407</v>
      </c>
      <c r="C284" s="272"/>
      <c r="D284" s="370" t="s">
        <v>323</v>
      </c>
      <c r="E284" s="371"/>
      <c r="F284" s="258">
        <v>15000</v>
      </c>
      <c r="G284" s="259"/>
      <c r="H284" s="267"/>
      <c r="I284" s="268"/>
      <c r="J284" s="63"/>
      <c r="K284" s="63"/>
      <c r="L284" s="269"/>
      <c r="M284" s="270"/>
      <c r="N284" s="267"/>
      <c r="O284" s="268"/>
    </row>
    <row r="285" spans="1:15">
      <c r="A285" s="360">
        <v>2</v>
      </c>
      <c r="B285" s="362" t="s">
        <v>324</v>
      </c>
      <c r="C285" s="363"/>
      <c r="D285" s="362" t="s">
        <v>195</v>
      </c>
      <c r="E285" s="363"/>
      <c r="F285" s="366">
        <v>5000</v>
      </c>
      <c r="G285" s="367"/>
      <c r="H285" s="307"/>
      <c r="I285" s="308"/>
      <c r="J285" s="279"/>
      <c r="K285" s="280"/>
      <c r="L285" s="279"/>
      <c r="M285" s="280"/>
      <c r="N285" s="279"/>
      <c r="O285" s="280"/>
    </row>
    <row r="286" spans="1:15" ht="24.6" customHeight="1" thickBot="1">
      <c r="A286" s="361"/>
      <c r="B286" s="364"/>
      <c r="C286" s="365"/>
      <c r="D286" s="364" t="s">
        <v>196</v>
      </c>
      <c r="E286" s="365"/>
      <c r="F286" s="368"/>
      <c r="G286" s="369"/>
      <c r="H286" s="309"/>
      <c r="I286" s="310"/>
      <c r="J286" s="358"/>
      <c r="K286" s="359"/>
      <c r="L286" s="358"/>
      <c r="M286" s="359"/>
      <c r="N286" s="358"/>
      <c r="O286" s="359"/>
    </row>
    <row r="287" spans="1:15" ht="14.45" customHeight="1">
      <c r="A287" s="360">
        <v>3</v>
      </c>
      <c r="B287" s="362" t="s">
        <v>408</v>
      </c>
      <c r="C287" s="363"/>
      <c r="D287" s="362" t="s">
        <v>195</v>
      </c>
      <c r="E287" s="363"/>
      <c r="F287" s="366">
        <v>2884.9</v>
      </c>
      <c r="G287" s="367"/>
      <c r="H287" s="279"/>
      <c r="I287" s="280"/>
      <c r="J287" s="307"/>
      <c r="K287" s="308"/>
      <c r="L287" s="293"/>
      <c r="M287" s="294"/>
      <c r="N287" s="279"/>
      <c r="O287" s="280"/>
    </row>
    <row r="288" spans="1:15" ht="22.15" customHeight="1" thickBot="1">
      <c r="A288" s="361"/>
      <c r="B288" s="364"/>
      <c r="C288" s="365"/>
      <c r="D288" s="364" t="s">
        <v>196</v>
      </c>
      <c r="E288" s="365"/>
      <c r="F288" s="368"/>
      <c r="G288" s="369"/>
      <c r="H288" s="358"/>
      <c r="I288" s="359"/>
      <c r="J288" s="309"/>
      <c r="K288" s="310"/>
      <c r="L288" s="295"/>
      <c r="M288" s="296"/>
      <c r="N288" s="358"/>
      <c r="O288" s="359"/>
    </row>
    <row r="289" spans="1:15">
      <c r="A289" s="360">
        <v>4</v>
      </c>
      <c r="B289" s="362" t="s">
        <v>409</v>
      </c>
      <c r="C289" s="363"/>
      <c r="D289" s="362" t="s">
        <v>195</v>
      </c>
      <c r="E289" s="363"/>
      <c r="F289" s="366">
        <v>5000</v>
      </c>
      <c r="G289" s="367"/>
      <c r="H289" s="279"/>
      <c r="I289" s="280"/>
      <c r="J289" s="279"/>
      <c r="K289" s="280"/>
      <c r="L289" s="307"/>
      <c r="M289" s="308"/>
      <c r="N289" s="279"/>
      <c r="O289" s="280"/>
    </row>
    <row r="290" spans="1:15" ht="24" customHeight="1" thickBot="1">
      <c r="A290" s="361"/>
      <c r="B290" s="364"/>
      <c r="C290" s="365"/>
      <c r="D290" s="364" t="s">
        <v>197</v>
      </c>
      <c r="E290" s="365"/>
      <c r="F290" s="368"/>
      <c r="G290" s="369"/>
      <c r="H290" s="358"/>
      <c r="I290" s="359"/>
      <c r="J290" s="358"/>
      <c r="K290" s="359"/>
      <c r="L290" s="309"/>
      <c r="M290" s="310"/>
      <c r="N290" s="358"/>
      <c r="O290" s="359"/>
    </row>
    <row r="291" spans="1:15" ht="15.75" thickBot="1">
      <c r="A291" s="61">
        <v>5</v>
      </c>
      <c r="B291" s="271" t="s">
        <v>55</v>
      </c>
      <c r="C291" s="272"/>
      <c r="D291" s="356"/>
      <c r="E291" s="357"/>
      <c r="F291" s="239">
        <v>26000</v>
      </c>
      <c r="G291" s="240"/>
      <c r="H291" s="267"/>
      <c r="I291" s="268"/>
      <c r="J291" s="267"/>
      <c r="K291" s="268"/>
      <c r="L291" s="267"/>
      <c r="M291" s="268"/>
      <c r="N291" s="269"/>
      <c r="O291" s="270"/>
    </row>
    <row r="292" spans="1:15" ht="15.75" thickBot="1">
      <c r="A292" s="267" t="s">
        <v>266</v>
      </c>
      <c r="B292" s="355"/>
      <c r="C292" s="268"/>
      <c r="D292" s="271"/>
      <c r="E292" s="272"/>
      <c r="F292" s="258"/>
      <c r="G292" s="259"/>
      <c r="H292" s="267"/>
      <c r="I292" s="268"/>
      <c r="J292" s="267"/>
      <c r="K292" s="268"/>
      <c r="L292" s="267"/>
      <c r="M292" s="268"/>
      <c r="N292" s="267"/>
      <c r="O292" s="268"/>
    </row>
    <row r="293" spans="1:15" ht="15" customHeight="1" thickBot="1">
      <c r="A293" s="72" t="s">
        <v>353</v>
      </c>
      <c r="B293" s="74" t="s">
        <v>412</v>
      </c>
      <c r="C293" s="73">
        <f>1.47*3054.7*12</f>
        <v>53884.907999999996</v>
      </c>
      <c r="D293" s="271"/>
      <c r="E293" s="272"/>
      <c r="F293" s="339">
        <f>SUM(F284:G292)</f>
        <v>53884.9</v>
      </c>
      <c r="G293" s="340"/>
      <c r="H293" s="267"/>
      <c r="I293" s="268"/>
      <c r="J293" s="267"/>
      <c r="K293" s="268"/>
      <c r="L293" s="267"/>
      <c r="M293" s="268"/>
      <c r="N293" s="267"/>
      <c r="O293" s="268"/>
    </row>
    <row r="294" spans="1:15" s="19" customFormat="1" ht="15" customHeight="1" thickBot="1">
      <c r="A294" s="337" t="s">
        <v>198</v>
      </c>
      <c r="B294" s="338"/>
      <c r="C294" s="338"/>
      <c r="D294" s="338"/>
      <c r="E294" s="338"/>
      <c r="F294" s="338"/>
      <c r="G294" s="338"/>
      <c r="H294" s="338"/>
      <c r="I294" s="338"/>
      <c r="J294" s="338"/>
      <c r="K294" s="338"/>
      <c r="L294" s="338"/>
      <c r="M294" s="338"/>
      <c r="N294" s="338"/>
      <c r="O294" s="338"/>
    </row>
    <row r="295" spans="1:15" s="19" customFormat="1">
      <c r="A295" s="332" t="s">
        <v>393</v>
      </c>
      <c r="B295" s="335" t="s">
        <v>199</v>
      </c>
      <c r="C295" s="336"/>
      <c r="D295" s="341"/>
      <c r="E295" s="342"/>
      <c r="F295" s="303">
        <v>30000</v>
      </c>
      <c r="G295" s="304"/>
      <c r="H295" s="341"/>
      <c r="I295" s="342"/>
      <c r="J295" s="349"/>
      <c r="K295" s="350"/>
      <c r="L295" s="341"/>
      <c r="M295" s="342"/>
      <c r="N295" s="341"/>
      <c r="O295" s="342"/>
    </row>
    <row r="296" spans="1:15" s="19" customFormat="1">
      <c r="A296" s="333"/>
      <c r="B296" s="330" t="s">
        <v>200</v>
      </c>
      <c r="C296" s="331"/>
      <c r="D296" s="343"/>
      <c r="E296" s="344"/>
      <c r="F296" s="311"/>
      <c r="G296" s="312"/>
      <c r="H296" s="343"/>
      <c r="I296" s="344"/>
      <c r="J296" s="351"/>
      <c r="K296" s="352"/>
      <c r="L296" s="343"/>
      <c r="M296" s="344"/>
      <c r="N296" s="343"/>
      <c r="O296" s="344"/>
    </row>
    <row r="297" spans="1:15" s="19" customFormat="1">
      <c r="A297" s="333"/>
      <c r="B297" s="330" t="s">
        <v>201</v>
      </c>
      <c r="C297" s="331"/>
      <c r="D297" s="343"/>
      <c r="E297" s="344"/>
      <c r="F297" s="311"/>
      <c r="G297" s="312"/>
      <c r="H297" s="343"/>
      <c r="I297" s="344"/>
      <c r="J297" s="351"/>
      <c r="K297" s="352"/>
      <c r="L297" s="343"/>
      <c r="M297" s="344"/>
      <c r="N297" s="343"/>
      <c r="O297" s="344"/>
    </row>
    <row r="298" spans="1:15" s="19" customFormat="1">
      <c r="A298" s="333"/>
      <c r="B298" s="330" t="s">
        <v>202</v>
      </c>
      <c r="C298" s="331"/>
      <c r="D298" s="343"/>
      <c r="E298" s="344"/>
      <c r="F298" s="311"/>
      <c r="G298" s="312"/>
      <c r="H298" s="343"/>
      <c r="I298" s="344"/>
      <c r="J298" s="351"/>
      <c r="K298" s="352"/>
      <c r="L298" s="343"/>
      <c r="M298" s="344"/>
      <c r="N298" s="343"/>
      <c r="O298" s="344"/>
    </row>
    <row r="299" spans="1:15" s="19" customFormat="1">
      <c r="A299" s="333"/>
      <c r="B299" s="330" t="s">
        <v>203</v>
      </c>
      <c r="C299" s="331"/>
      <c r="D299" s="343"/>
      <c r="E299" s="344"/>
      <c r="F299" s="311"/>
      <c r="G299" s="312"/>
      <c r="H299" s="343"/>
      <c r="I299" s="344"/>
      <c r="J299" s="351"/>
      <c r="K299" s="352"/>
      <c r="L299" s="343"/>
      <c r="M299" s="344"/>
      <c r="N299" s="343"/>
      <c r="O299" s="344"/>
    </row>
    <row r="300" spans="1:15" s="19" customFormat="1">
      <c r="A300" s="333"/>
      <c r="B300" s="330" t="s">
        <v>204</v>
      </c>
      <c r="C300" s="331"/>
      <c r="D300" s="343"/>
      <c r="E300" s="344"/>
      <c r="F300" s="311"/>
      <c r="G300" s="312"/>
      <c r="H300" s="343"/>
      <c r="I300" s="344"/>
      <c r="J300" s="351"/>
      <c r="K300" s="352"/>
      <c r="L300" s="343"/>
      <c r="M300" s="344"/>
      <c r="N300" s="343"/>
      <c r="O300" s="344"/>
    </row>
    <row r="301" spans="1:15" s="19" customFormat="1">
      <c r="A301" s="333"/>
      <c r="B301" s="330" t="s">
        <v>146</v>
      </c>
      <c r="C301" s="331"/>
      <c r="D301" s="343"/>
      <c r="E301" s="344"/>
      <c r="F301" s="311"/>
      <c r="G301" s="312"/>
      <c r="H301" s="343"/>
      <c r="I301" s="344"/>
      <c r="J301" s="351"/>
      <c r="K301" s="352"/>
      <c r="L301" s="343"/>
      <c r="M301" s="344"/>
      <c r="N301" s="343"/>
      <c r="O301" s="344"/>
    </row>
    <row r="302" spans="1:15" s="19" customFormat="1">
      <c r="A302" s="333"/>
      <c r="B302" s="330" t="s">
        <v>205</v>
      </c>
      <c r="C302" s="331"/>
      <c r="D302" s="343"/>
      <c r="E302" s="344"/>
      <c r="F302" s="311"/>
      <c r="G302" s="312"/>
      <c r="H302" s="343"/>
      <c r="I302" s="344"/>
      <c r="J302" s="351"/>
      <c r="K302" s="352"/>
      <c r="L302" s="343"/>
      <c r="M302" s="344"/>
      <c r="N302" s="343"/>
      <c r="O302" s="344"/>
    </row>
    <row r="303" spans="1:15" s="19" customFormat="1">
      <c r="A303" s="333"/>
      <c r="B303" s="330" t="s">
        <v>21</v>
      </c>
      <c r="C303" s="331"/>
      <c r="D303" s="343"/>
      <c r="E303" s="344"/>
      <c r="F303" s="311"/>
      <c r="G303" s="312"/>
      <c r="H303" s="343"/>
      <c r="I303" s="344"/>
      <c r="J303" s="351"/>
      <c r="K303" s="352"/>
      <c r="L303" s="343"/>
      <c r="M303" s="344"/>
      <c r="N303" s="343"/>
      <c r="O303" s="344"/>
    </row>
    <row r="304" spans="1:15" s="19" customFormat="1">
      <c r="A304" s="333"/>
      <c r="B304" s="330" t="s">
        <v>189</v>
      </c>
      <c r="C304" s="331"/>
      <c r="D304" s="343"/>
      <c r="E304" s="344"/>
      <c r="F304" s="311"/>
      <c r="G304" s="312"/>
      <c r="H304" s="343"/>
      <c r="I304" s="344"/>
      <c r="J304" s="351"/>
      <c r="K304" s="352"/>
      <c r="L304" s="343"/>
      <c r="M304" s="344"/>
      <c r="N304" s="343"/>
      <c r="O304" s="344"/>
    </row>
    <row r="305" spans="1:15" s="19" customFormat="1">
      <c r="A305" s="333"/>
      <c r="B305" s="330" t="s">
        <v>206</v>
      </c>
      <c r="C305" s="331"/>
      <c r="D305" s="343"/>
      <c r="E305" s="344"/>
      <c r="F305" s="311"/>
      <c r="G305" s="312"/>
      <c r="H305" s="343"/>
      <c r="I305" s="344"/>
      <c r="J305" s="351"/>
      <c r="K305" s="352"/>
      <c r="L305" s="343"/>
      <c r="M305" s="344"/>
      <c r="N305" s="343"/>
      <c r="O305" s="344"/>
    </row>
    <row r="306" spans="1:15" s="19" customFormat="1">
      <c r="A306" s="333"/>
      <c r="B306" s="330" t="s">
        <v>207</v>
      </c>
      <c r="C306" s="331"/>
      <c r="D306" s="343"/>
      <c r="E306" s="344"/>
      <c r="F306" s="311"/>
      <c r="G306" s="312"/>
      <c r="H306" s="343"/>
      <c r="I306" s="344"/>
      <c r="J306" s="351"/>
      <c r="K306" s="352"/>
      <c r="L306" s="343"/>
      <c r="M306" s="344"/>
      <c r="N306" s="343"/>
      <c r="O306" s="344"/>
    </row>
    <row r="307" spans="1:15" s="19" customFormat="1">
      <c r="A307" s="333"/>
      <c r="B307" s="330" t="s">
        <v>208</v>
      </c>
      <c r="C307" s="331"/>
      <c r="D307" s="343"/>
      <c r="E307" s="344"/>
      <c r="F307" s="311"/>
      <c r="G307" s="312"/>
      <c r="H307" s="343"/>
      <c r="I307" s="344"/>
      <c r="J307" s="351"/>
      <c r="K307" s="352"/>
      <c r="L307" s="343"/>
      <c r="M307" s="344"/>
      <c r="N307" s="343"/>
      <c r="O307" s="344"/>
    </row>
    <row r="308" spans="1:15" s="19" customFormat="1">
      <c r="A308" s="333"/>
      <c r="B308" s="330" t="s">
        <v>209</v>
      </c>
      <c r="C308" s="331"/>
      <c r="D308" s="343"/>
      <c r="E308" s="344"/>
      <c r="F308" s="311"/>
      <c r="G308" s="312"/>
      <c r="H308" s="343"/>
      <c r="I308" s="344"/>
      <c r="J308" s="351"/>
      <c r="K308" s="352"/>
      <c r="L308" s="343"/>
      <c r="M308" s="344"/>
      <c r="N308" s="343"/>
      <c r="O308" s="344"/>
    </row>
    <row r="309" spans="1:15" s="19" customFormat="1">
      <c r="A309" s="333"/>
      <c r="B309" s="330" t="s">
        <v>210</v>
      </c>
      <c r="C309" s="331"/>
      <c r="D309" s="343"/>
      <c r="E309" s="344"/>
      <c r="F309" s="311"/>
      <c r="G309" s="312"/>
      <c r="H309" s="343"/>
      <c r="I309" s="344"/>
      <c r="J309" s="351"/>
      <c r="K309" s="352"/>
      <c r="L309" s="343"/>
      <c r="M309" s="344"/>
      <c r="N309" s="343"/>
      <c r="O309" s="344"/>
    </row>
    <row r="310" spans="1:15" s="19" customFormat="1">
      <c r="A310" s="333"/>
      <c r="B310" s="330" t="s">
        <v>146</v>
      </c>
      <c r="C310" s="331"/>
      <c r="D310" s="343"/>
      <c r="E310" s="344"/>
      <c r="F310" s="311"/>
      <c r="G310" s="312"/>
      <c r="H310" s="343"/>
      <c r="I310" s="344"/>
      <c r="J310" s="351"/>
      <c r="K310" s="352"/>
      <c r="L310" s="343"/>
      <c r="M310" s="344"/>
      <c r="N310" s="343"/>
      <c r="O310" s="344"/>
    </row>
    <row r="311" spans="1:15" s="19" customFormat="1">
      <c r="A311" s="333"/>
      <c r="B311" s="330" t="s">
        <v>211</v>
      </c>
      <c r="C311" s="331"/>
      <c r="D311" s="343"/>
      <c r="E311" s="344"/>
      <c r="F311" s="311"/>
      <c r="G311" s="312"/>
      <c r="H311" s="343"/>
      <c r="I311" s="344"/>
      <c r="J311" s="351"/>
      <c r="K311" s="352"/>
      <c r="L311" s="343"/>
      <c r="M311" s="344"/>
      <c r="N311" s="343"/>
      <c r="O311" s="344"/>
    </row>
    <row r="312" spans="1:15" s="19" customFormat="1">
      <c r="A312" s="333"/>
      <c r="B312" s="330" t="s">
        <v>21</v>
      </c>
      <c r="C312" s="331"/>
      <c r="D312" s="343"/>
      <c r="E312" s="344"/>
      <c r="F312" s="311"/>
      <c r="G312" s="312"/>
      <c r="H312" s="343"/>
      <c r="I312" s="344"/>
      <c r="J312" s="351"/>
      <c r="K312" s="352"/>
      <c r="L312" s="343"/>
      <c r="M312" s="344"/>
      <c r="N312" s="343"/>
      <c r="O312" s="344"/>
    </row>
    <row r="313" spans="1:15" s="19" customFormat="1" ht="15.75" thickBot="1">
      <c r="A313" s="334"/>
      <c r="B313" s="347" t="s">
        <v>212</v>
      </c>
      <c r="C313" s="348"/>
      <c r="D313" s="345"/>
      <c r="E313" s="346"/>
      <c r="F313" s="305"/>
      <c r="G313" s="306"/>
      <c r="H313" s="345"/>
      <c r="I313" s="346"/>
      <c r="J313" s="353"/>
      <c r="K313" s="354"/>
      <c r="L313" s="345"/>
      <c r="M313" s="346"/>
      <c r="N313" s="345"/>
      <c r="O313" s="346"/>
    </row>
    <row r="314" spans="1:15" s="19" customFormat="1" ht="26.45" customHeight="1" thickBot="1">
      <c r="A314" s="60" t="s">
        <v>334</v>
      </c>
      <c r="B314" s="167" t="s">
        <v>335</v>
      </c>
      <c r="C314" s="168"/>
      <c r="D314" s="169" t="s">
        <v>27</v>
      </c>
      <c r="E314" s="170"/>
      <c r="F314" s="171">
        <v>17000</v>
      </c>
      <c r="G314" s="172"/>
      <c r="H314" s="160"/>
      <c r="I314" s="173"/>
      <c r="J314" s="167"/>
      <c r="K314" s="168"/>
      <c r="L314" s="167"/>
      <c r="M314" s="168"/>
      <c r="N314" s="167"/>
      <c r="O314" s="168"/>
    </row>
    <row r="315" spans="1:15" s="19" customFormat="1" ht="37.15" customHeight="1" thickBot="1">
      <c r="A315" s="60" t="s">
        <v>336</v>
      </c>
      <c r="B315" s="167" t="s">
        <v>337</v>
      </c>
      <c r="C315" s="168"/>
      <c r="D315" s="169" t="s">
        <v>27</v>
      </c>
      <c r="E315" s="170"/>
      <c r="F315" s="171">
        <v>6000</v>
      </c>
      <c r="G315" s="172"/>
      <c r="H315" s="160"/>
      <c r="I315" s="173"/>
      <c r="J315" s="167"/>
      <c r="K315" s="168"/>
      <c r="L315" s="167"/>
      <c r="M315" s="168"/>
      <c r="N315" s="167"/>
      <c r="O315" s="168"/>
    </row>
    <row r="316" spans="1:15" s="19" customFormat="1" ht="64.150000000000006" customHeight="1" thickBot="1">
      <c r="A316" s="62" t="s">
        <v>410</v>
      </c>
      <c r="B316" s="291" t="s">
        <v>394</v>
      </c>
      <c r="C316" s="292"/>
      <c r="D316" s="169" t="s">
        <v>27</v>
      </c>
      <c r="E316" s="170"/>
      <c r="F316" s="171" t="s">
        <v>338</v>
      </c>
      <c r="G316" s="172"/>
      <c r="H316" s="283"/>
      <c r="I316" s="284"/>
      <c r="J316" s="283"/>
      <c r="K316" s="284"/>
      <c r="L316" s="283"/>
      <c r="M316" s="284"/>
      <c r="N316" s="283"/>
      <c r="O316" s="284"/>
    </row>
    <row r="317" spans="1:15" s="19" customFormat="1" ht="54.6" customHeight="1" thickBot="1">
      <c r="A317" s="62" t="s">
        <v>411</v>
      </c>
      <c r="B317" s="291" t="s">
        <v>395</v>
      </c>
      <c r="C317" s="292"/>
      <c r="D317" s="169" t="s">
        <v>27</v>
      </c>
      <c r="E317" s="170"/>
      <c r="F317" s="171">
        <v>55000</v>
      </c>
      <c r="G317" s="172"/>
      <c r="H317" s="283"/>
      <c r="I317" s="284"/>
      <c r="J317" s="269"/>
      <c r="K317" s="270"/>
      <c r="L317" s="283"/>
      <c r="M317" s="284"/>
      <c r="N317" s="283"/>
      <c r="O317" s="284"/>
    </row>
    <row r="318" spans="1:15" s="19" customFormat="1" ht="25.15" customHeight="1" thickBot="1">
      <c r="A318" s="62">
        <v>6</v>
      </c>
      <c r="B318" s="291" t="s">
        <v>339</v>
      </c>
      <c r="C318" s="292"/>
      <c r="D318" s="169" t="s">
        <v>27</v>
      </c>
      <c r="E318" s="170"/>
      <c r="F318" s="171">
        <v>3300</v>
      </c>
      <c r="G318" s="172"/>
      <c r="H318" s="283"/>
      <c r="I318" s="284"/>
      <c r="J318" s="269"/>
      <c r="K318" s="270"/>
      <c r="L318" s="283"/>
      <c r="M318" s="284"/>
      <c r="N318" s="283"/>
      <c r="O318" s="284"/>
    </row>
    <row r="319" spans="1:15" s="19" customFormat="1">
      <c r="A319" s="297">
        <v>7</v>
      </c>
      <c r="B319" s="322" t="s">
        <v>396</v>
      </c>
      <c r="C319" s="323"/>
      <c r="D319" s="326" t="s">
        <v>213</v>
      </c>
      <c r="E319" s="327"/>
      <c r="F319" s="303">
        <v>38400</v>
      </c>
      <c r="G319" s="304"/>
      <c r="H319" s="307"/>
      <c r="I319" s="308"/>
      <c r="J319" s="293"/>
      <c r="K319" s="294"/>
      <c r="L319" s="293"/>
      <c r="M319" s="294"/>
      <c r="N319" s="293"/>
      <c r="O319" s="294"/>
    </row>
    <row r="320" spans="1:15" s="19" customFormat="1" ht="19.149999999999999" customHeight="1" thickBot="1">
      <c r="A320" s="298"/>
      <c r="B320" s="324"/>
      <c r="C320" s="325"/>
      <c r="D320" s="328" t="s">
        <v>214</v>
      </c>
      <c r="E320" s="329"/>
      <c r="F320" s="305"/>
      <c r="G320" s="306"/>
      <c r="H320" s="309"/>
      <c r="I320" s="310"/>
      <c r="J320" s="295"/>
      <c r="K320" s="296"/>
      <c r="L320" s="295"/>
      <c r="M320" s="296"/>
      <c r="N320" s="295"/>
      <c r="O320" s="296"/>
    </row>
    <row r="321" spans="1:15" s="19" customFormat="1" ht="14.45" customHeight="1">
      <c r="A321" s="297">
        <v>8</v>
      </c>
      <c r="B321" s="322" t="s">
        <v>397</v>
      </c>
      <c r="C321" s="323"/>
      <c r="D321" s="326" t="s">
        <v>213</v>
      </c>
      <c r="E321" s="327"/>
      <c r="F321" s="303">
        <v>15000</v>
      </c>
      <c r="G321" s="304"/>
      <c r="H321" s="293"/>
      <c r="I321" s="294"/>
      <c r="J321" s="307"/>
      <c r="K321" s="308"/>
      <c r="L321" s="293"/>
      <c r="M321" s="294"/>
      <c r="N321" s="293"/>
      <c r="O321" s="294"/>
    </row>
    <row r="322" spans="1:15" s="19" customFormat="1" ht="15" customHeight="1" thickBot="1">
      <c r="A322" s="298"/>
      <c r="B322" s="324"/>
      <c r="C322" s="325"/>
      <c r="D322" s="328" t="s">
        <v>196</v>
      </c>
      <c r="E322" s="329"/>
      <c r="F322" s="305"/>
      <c r="G322" s="306"/>
      <c r="H322" s="295"/>
      <c r="I322" s="296"/>
      <c r="J322" s="309"/>
      <c r="K322" s="310"/>
      <c r="L322" s="295"/>
      <c r="M322" s="296"/>
      <c r="N322" s="295"/>
      <c r="O322" s="296"/>
    </row>
    <row r="323" spans="1:15" s="19" customFormat="1">
      <c r="A323" s="297">
        <v>9</v>
      </c>
      <c r="B323" s="299" t="s">
        <v>215</v>
      </c>
      <c r="C323" s="300"/>
      <c r="D323" s="299" t="s">
        <v>195</v>
      </c>
      <c r="E323" s="300"/>
      <c r="F323" s="303">
        <v>5000</v>
      </c>
      <c r="G323" s="304"/>
      <c r="H323" s="293"/>
      <c r="I323" s="294"/>
      <c r="J323" s="293"/>
      <c r="K323" s="294"/>
      <c r="L323" s="307"/>
      <c r="M323" s="308"/>
      <c r="N323" s="293"/>
      <c r="O323" s="294"/>
    </row>
    <row r="324" spans="1:15" s="19" customFormat="1">
      <c r="A324" s="317"/>
      <c r="B324" s="318" t="s">
        <v>398</v>
      </c>
      <c r="C324" s="319"/>
      <c r="D324" s="318" t="s">
        <v>197</v>
      </c>
      <c r="E324" s="319"/>
      <c r="F324" s="311"/>
      <c r="G324" s="312"/>
      <c r="H324" s="313"/>
      <c r="I324" s="314"/>
      <c r="J324" s="313"/>
      <c r="K324" s="314"/>
      <c r="L324" s="315"/>
      <c r="M324" s="316"/>
      <c r="N324" s="313"/>
      <c r="O324" s="314"/>
    </row>
    <row r="325" spans="1:15" s="19" customFormat="1" ht="15.75" thickBot="1">
      <c r="A325" s="298"/>
      <c r="B325" s="301" t="s">
        <v>399</v>
      </c>
      <c r="C325" s="302"/>
      <c r="D325" s="320"/>
      <c r="E325" s="321"/>
      <c r="F325" s="305"/>
      <c r="G325" s="306"/>
      <c r="H325" s="295"/>
      <c r="I325" s="296"/>
      <c r="J325" s="295"/>
      <c r="K325" s="296"/>
      <c r="L325" s="309"/>
      <c r="M325" s="310"/>
      <c r="N325" s="295"/>
      <c r="O325" s="296"/>
    </row>
    <row r="326" spans="1:15" s="19" customFormat="1">
      <c r="A326" s="297">
        <v>10</v>
      </c>
      <c r="B326" s="299" t="s">
        <v>400</v>
      </c>
      <c r="C326" s="300"/>
      <c r="D326" s="299" t="s">
        <v>195</v>
      </c>
      <c r="E326" s="300"/>
      <c r="F326" s="303">
        <v>20000</v>
      </c>
      <c r="G326" s="304"/>
      <c r="H326" s="293"/>
      <c r="I326" s="294"/>
      <c r="J326" s="293"/>
      <c r="K326" s="294"/>
      <c r="L326" s="307"/>
      <c r="M326" s="308"/>
      <c r="N326" s="293"/>
      <c r="O326" s="294"/>
    </row>
    <row r="327" spans="1:15" s="19" customFormat="1" ht="15.75" thickBot="1">
      <c r="A327" s="298"/>
      <c r="B327" s="301"/>
      <c r="C327" s="302"/>
      <c r="D327" s="301" t="s">
        <v>197</v>
      </c>
      <c r="E327" s="302"/>
      <c r="F327" s="305"/>
      <c r="G327" s="306"/>
      <c r="H327" s="295"/>
      <c r="I327" s="296"/>
      <c r="J327" s="295"/>
      <c r="K327" s="296"/>
      <c r="L327" s="309"/>
      <c r="M327" s="310"/>
      <c r="N327" s="295"/>
      <c r="O327" s="296"/>
    </row>
    <row r="328" spans="1:15" s="19" customFormat="1" ht="15.75" thickBot="1">
      <c r="A328" s="68">
        <v>11</v>
      </c>
      <c r="B328" s="286" t="s">
        <v>55</v>
      </c>
      <c r="C328" s="287"/>
      <c r="D328" s="291"/>
      <c r="E328" s="292"/>
      <c r="F328" s="171">
        <v>26000</v>
      </c>
      <c r="G328" s="172"/>
      <c r="H328" s="283"/>
      <c r="I328" s="284"/>
      <c r="J328" s="283"/>
      <c r="K328" s="284"/>
      <c r="L328" s="283"/>
      <c r="M328" s="284"/>
      <c r="N328" s="269"/>
      <c r="O328" s="270"/>
    </row>
    <row r="329" spans="1:15" s="19" customFormat="1" ht="15.75" thickBot="1">
      <c r="A329" s="283" t="s">
        <v>266</v>
      </c>
      <c r="B329" s="285"/>
      <c r="C329" s="284"/>
      <c r="D329" s="286"/>
      <c r="E329" s="287"/>
      <c r="F329" s="288">
        <v>41549.4</v>
      </c>
      <c r="G329" s="289"/>
      <c r="H329" s="283"/>
      <c r="I329" s="284"/>
      <c r="J329" s="290"/>
      <c r="K329" s="284"/>
      <c r="L329" s="283"/>
      <c r="M329" s="284"/>
      <c r="N329" s="283"/>
      <c r="O329" s="284"/>
    </row>
    <row r="330" spans="1:15" s="19" customFormat="1" ht="14.45" customHeight="1" thickBot="1">
      <c r="A330" s="69" t="s">
        <v>353</v>
      </c>
      <c r="B330" s="70" t="s">
        <v>413</v>
      </c>
      <c r="C330" s="71">
        <f>3.63*4966.1*4+4.65*(4966.1*6+5009.4*2)</f>
        <v>257249.38200000001</v>
      </c>
      <c r="D330" s="279"/>
      <c r="E330" s="280"/>
      <c r="F330" s="281">
        <f>SUM(F295:G329)</f>
        <v>257249.4</v>
      </c>
      <c r="G330" s="282"/>
      <c r="H330" s="279"/>
      <c r="I330" s="280"/>
      <c r="J330" s="279"/>
      <c r="K330" s="280"/>
      <c r="L330" s="279"/>
      <c r="M330" s="280"/>
      <c r="N330" s="279"/>
      <c r="O330" s="280"/>
    </row>
    <row r="331" spans="1:15" ht="15.75" thickBot="1">
      <c r="A331" s="607" t="s">
        <v>429</v>
      </c>
      <c r="B331" s="608"/>
      <c r="C331" s="608"/>
      <c r="D331" s="608"/>
      <c r="E331" s="608"/>
      <c r="F331" s="608"/>
      <c r="G331" s="608"/>
      <c r="H331" s="608"/>
      <c r="I331" s="608"/>
      <c r="J331" s="608"/>
      <c r="K331" s="608"/>
      <c r="L331" s="608"/>
      <c r="M331" s="608"/>
      <c r="N331" s="608"/>
      <c r="O331" s="608"/>
    </row>
    <row r="332" spans="1:15" ht="54" customHeight="1" thickBot="1">
      <c r="A332" s="87">
        <v>1</v>
      </c>
      <c r="B332" s="286" t="s">
        <v>401</v>
      </c>
      <c r="C332" s="287"/>
      <c r="D332" s="167" t="s">
        <v>169</v>
      </c>
      <c r="E332" s="168"/>
      <c r="F332" s="609">
        <v>32000</v>
      </c>
      <c r="G332" s="610"/>
      <c r="H332" s="267"/>
      <c r="I332" s="268"/>
      <c r="J332" s="267"/>
      <c r="K332" s="268"/>
      <c r="L332" s="269"/>
      <c r="M332" s="270"/>
      <c r="N332" s="267"/>
      <c r="O332" s="268"/>
    </row>
    <row r="333" spans="1:15" ht="15.75" thickBot="1">
      <c r="A333" s="87">
        <v>2</v>
      </c>
      <c r="B333" s="286" t="s">
        <v>55</v>
      </c>
      <c r="C333" s="287"/>
      <c r="D333" s="167"/>
      <c r="E333" s="168"/>
      <c r="F333" s="609">
        <v>26000</v>
      </c>
      <c r="G333" s="610"/>
      <c r="H333" s="267"/>
      <c r="I333" s="268"/>
      <c r="J333" s="267"/>
      <c r="K333" s="268"/>
      <c r="L333" s="267"/>
      <c r="M333" s="268"/>
      <c r="N333" s="269"/>
      <c r="O333" s="270"/>
    </row>
    <row r="334" spans="1:15" ht="15.75" thickBot="1">
      <c r="A334" s="611" t="s">
        <v>175</v>
      </c>
      <c r="B334" s="612"/>
      <c r="C334" s="613"/>
      <c r="D334" s="167"/>
      <c r="E334" s="168"/>
      <c r="F334" s="288">
        <v>19184.099999999999</v>
      </c>
      <c r="G334" s="289"/>
      <c r="H334" s="267"/>
      <c r="I334" s="268"/>
      <c r="J334" s="267"/>
      <c r="K334" s="268"/>
      <c r="L334" s="267"/>
      <c r="M334" s="268"/>
      <c r="N334" s="267"/>
      <c r="O334" s="268"/>
    </row>
    <row r="335" spans="1:15" ht="15" customHeight="1" thickBot="1">
      <c r="A335" s="86" t="s">
        <v>353</v>
      </c>
      <c r="B335" s="614" t="s">
        <v>414</v>
      </c>
      <c r="C335" s="88">
        <f>5.18*1241.7*12</f>
        <v>77184.072</v>
      </c>
      <c r="D335" s="615"/>
      <c r="E335" s="616"/>
      <c r="F335" s="617">
        <f>SUM(F332:G334)</f>
        <v>77184.100000000006</v>
      </c>
      <c r="G335" s="284"/>
      <c r="H335" s="267"/>
      <c r="I335" s="268"/>
      <c r="J335" s="267"/>
      <c r="K335" s="268"/>
      <c r="L335" s="267"/>
      <c r="M335" s="268"/>
      <c r="N335" s="267"/>
      <c r="O335" s="268"/>
    </row>
    <row r="336" spans="1:15" ht="15.75" thickBot="1">
      <c r="A336" s="277" t="s">
        <v>216</v>
      </c>
      <c r="B336" s="278"/>
      <c r="C336" s="278"/>
      <c r="D336" s="278"/>
      <c r="E336" s="278"/>
      <c r="F336" s="278"/>
      <c r="G336" s="278"/>
      <c r="H336" s="278"/>
      <c r="I336" s="278"/>
      <c r="J336" s="278"/>
      <c r="K336" s="278"/>
      <c r="L336" s="278"/>
      <c r="M336" s="278"/>
      <c r="N336" s="278"/>
      <c r="O336" s="278"/>
    </row>
    <row r="337" spans="1:15" ht="15.75" thickBot="1">
      <c r="A337" s="61">
        <v>1</v>
      </c>
      <c r="B337" s="271" t="s">
        <v>402</v>
      </c>
      <c r="C337" s="272"/>
      <c r="D337" s="265"/>
      <c r="E337" s="266"/>
      <c r="F337" s="239">
        <v>24700</v>
      </c>
      <c r="G337" s="240"/>
      <c r="H337" s="267"/>
      <c r="I337" s="268"/>
      <c r="J337" s="269"/>
      <c r="K337" s="270"/>
      <c r="L337" s="269"/>
      <c r="M337" s="270"/>
      <c r="N337" s="267"/>
      <c r="O337" s="268"/>
    </row>
    <row r="338" spans="1:15" ht="15.75" thickBot="1">
      <c r="A338" s="61">
        <v>2</v>
      </c>
      <c r="B338" s="271" t="s">
        <v>403</v>
      </c>
      <c r="C338" s="272"/>
      <c r="D338" s="265" t="s">
        <v>27</v>
      </c>
      <c r="E338" s="266"/>
      <c r="F338" s="239">
        <v>15000</v>
      </c>
      <c r="G338" s="240"/>
      <c r="H338" s="267"/>
      <c r="I338" s="268"/>
      <c r="J338" s="267"/>
      <c r="K338" s="268"/>
      <c r="L338" s="269"/>
      <c r="M338" s="270"/>
      <c r="N338" s="267"/>
      <c r="O338" s="268"/>
    </row>
    <row r="339" spans="1:15" ht="19.5" thickBot="1">
      <c r="A339" s="9">
        <v>4</v>
      </c>
      <c r="B339" s="182" t="s">
        <v>55</v>
      </c>
      <c r="C339" s="183"/>
      <c r="D339" s="263"/>
      <c r="E339" s="264"/>
      <c r="F339" s="258">
        <v>26000</v>
      </c>
      <c r="G339" s="259"/>
      <c r="H339" s="254"/>
      <c r="I339" s="255"/>
      <c r="J339" s="101"/>
      <c r="K339" s="102"/>
      <c r="L339" s="254"/>
      <c r="M339" s="255"/>
      <c r="N339" s="261"/>
      <c r="O339" s="262"/>
    </row>
    <row r="340" spans="1:15" ht="19.5" thickBot="1">
      <c r="A340" s="254" t="s">
        <v>347</v>
      </c>
      <c r="B340" s="276"/>
      <c r="C340" s="255"/>
      <c r="D340" s="182"/>
      <c r="E340" s="183"/>
      <c r="F340" s="258">
        <v>20064.7</v>
      </c>
      <c r="G340" s="259"/>
      <c r="H340" s="254"/>
      <c r="I340" s="255"/>
      <c r="J340" s="254"/>
      <c r="K340" s="255"/>
      <c r="L340" s="254"/>
      <c r="M340" s="255"/>
      <c r="N340" s="254"/>
      <c r="O340" s="255"/>
    </row>
    <row r="341" spans="1:15" ht="18" customHeight="1" thickBot="1">
      <c r="A341" s="72" t="s">
        <v>348</v>
      </c>
      <c r="B341" s="75" t="s">
        <v>416</v>
      </c>
      <c r="C341" s="73">
        <f>2.34*3054.3*12</f>
        <v>85764.744000000006</v>
      </c>
      <c r="D341" s="254"/>
      <c r="E341" s="255"/>
      <c r="F341" s="273">
        <f>SUM(F337:G340)</f>
        <v>85764.7</v>
      </c>
      <c r="G341" s="274"/>
      <c r="H341" s="275"/>
      <c r="I341" s="255"/>
      <c r="J341" s="254"/>
      <c r="K341" s="255"/>
      <c r="L341" s="254"/>
      <c r="M341" s="255"/>
      <c r="N341" s="254"/>
      <c r="O341" s="255"/>
    </row>
    <row r="342" spans="1:15" ht="16.5" thickBot="1">
      <c r="A342" s="618" t="s">
        <v>430</v>
      </c>
      <c r="B342" s="619"/>
      <c r="C342" s="619"/>
      <c r="D342" s="619"/>
      <c r="E342" s="619"/>
      <c r="F342" s="619"/>
      <c r="G342" s="619"/>
      <c r="H342" s="619"/>
      <c r="I342" s="619"/>
      <c r="J342" s="619"/>
      <c r="K342" s="619"/>
      <c r="L342" s="619"/>
      <c r="M342" s="619"/>
      <c r="N342" s="619"/>
      <c r="O342" s="619"/>
    </row>
    <row r="343" spans="1:15" ht="19.5" thickBot="1">
      <c r="A343" s="9">
        <v>1</v>
      </c>
      <c r="B343" s="182" t="s">
        <v>217</v>
      </c>
      <c r="C343" s="183"/>
      <c r="D343" s="263" t="s">
        <v>27</v>
      </c>
      <c r="E343" s="264"/>
      <c r="F343" s="258">
        <v>14600</v>
      </c>
      <c r="G343" s="259"/>
      <c r="H343" s="254"/>
      <c r="I343" s="255"/>
      <c r="J343" s="261"/>
      <c r="K343" s="262"/>
      <c r="L343" s="254"/>
      <c r="M343" s="255"/>
      <c r="N343" s="254"/>
      <c r="O343" s="255"/>
    </row>
    <row r="344" spans="1:15" ht="19.5" thickBot="1">
      <c r="A344" s="9">
        <v>2</v>
      </c>
      <c r="B344" s="182" t="s">
        <v>55</v>
      </c>
      <c r="C344" s="183"/>
      <c r="D344" s="263"/>
      <c r="E344" s="264"/>
      <c r="F344" s="258">
        <v>26000</v>
      </c>
      <c r="G344" s="259"/>
      <c r="H344" s="254"/>
      <c r="I344" s="255"/>
      <c r="J344" s="254"/>
      <c r="K344" s="255"/>
      <c r="L344" s="254"/>
      <c r="M344" s="255"/>
      <c r="N344" s="261"/>
      <c r="O344" s="262"/>
    </row>
    <row r="345" spans="1:15" ht="19.5" thickBot="1">
      <c r="A345" s="94" t="s">
        <v>266</v>
      </c>
      <c r="B345" s="260"/>
      <c r="C345" s="95"/>
      <c r="D345" s="182"/>
      <c r="E345" s="183"/>
      <c r="F345" s="258">
        <v>19130</v>
      </c>
      <c r="G345" s="259"/>
      <c r="H345" s="254"/>
      <c r="I345" s="255"/>
      <c r="J345" s="254"/>
      <c r="K345" s="255"/>
      <c r="L345" s="254"/>
      <c r="M345" s="255"/>
      <c r="N345" s="254"/>
      <c r="O345" s="255"/>
    </row>
    <row r="346" spans="1:15" ht="18" customHeight="1" thickBot="1">
      <c r="A346" s="42" t="s">
        <v>348</v>
      </c>
      <c r="B346" s="43" t="s">
        <v>417</v>
      </c>
      <c r="C346" s="73">
        <f>1.64*3035.06*12</f>
        <v>59729.98079999999</v>
      </c>
      <c r="D346" s="254"/>
      <c r="E346" s="255"/>
      <c r="F346" s="621">
        <f>SUM(F343:G345)</f>
        <v>59730</v>
      </c>
      <c r="G346" s="622"/>
      <c r="H346" s="256"/>
      <c r="I346" s="257"/>
      <c r="J346" s="254"/>
      <c r="K346" s="255"/>
      <c r="L346" s="254"/>
      <c r="M346" s="255"/>
      <c r="N346" s="254"/>
      <c r="O346" s="255"/>
    </row>
    <row r="347" spans="1:15" ht="16.5" thickBot="1">
      <c r="A347" s="114" t="s">
        <v>431</v>
      </c>
      <c r="B347" s="620"/>
      <c r="C347" s="620"/>
      <c r="D347" s="620"/>
      <c r="E347" s="620"/>
      <c r="F347" s="620"/>
      <c r="G347" s="620"/>
      <c r="H347" s="620"/>
      <c r="I347" s="620"/>
      <c r="J347" s="620"/>
      <c r="K347" s="620"/>
      <c r="L347" s="620"/>
      <c r="M347" s="620"/>
      <c r="N347" s="620"/>
      <c r="O347" s="620"/>
    </row>
    <row r="348" spans="1:15" ht="33.75" thickBot="1">
      <c r="A348" s="8" t="s">
        <v>17</v>
      </c>
      <c r="B348" s="182" t="s">
        <v>165</v>
      </c>
      <c r="C348" s="183"/>
      <c r="D348" s="109" t="s">
        <v>166</v>
      </c>
      <c r="E348" s="110"/>
      <c r="F348" s="219">
        <v>70000</v>
      </c>
      <c r="G348" s="220"/>
      <c r="H348" s="180"/>
      <c r="I348" s="181"/>
      <c r="J348" s="180"/>
      <c r="K348" s="181"/>
      <c r="L348" s="180"/>
      <c r="M348" s="181"/>
      <c r="N348" s="180"/>
      <c r="O348" s="181"/>
    </row>
    <row r="349" spans="1:15" ht="27.6" customHeight="1" thickBot="1">
      <c r="A349" s="5">
        <v>2</v>
      </c>
      <c r="B349" s="182" t="s">
        <v>218</v>
      </c>
      <c r="C349" s="183"/>
      <c r="D349" s="109" t="s">
        <v>169</v>
      </c>
      <c r="E349" s="110"/>
      <c r="F349" s="219">
        <v>6000</v>
      </c>
      <c r="G349" s="220"/>
      <c r="H349" s="94"/>
      <c r="I349" s="95"/>
      <c r="J349" s="180"/>
      <c r="K349" s="181"/>
      <c r="L349" s="180"/>
      <c r="M349" s="181"/>
      <c r="N349" s="94"/>
      <c r="O349" s="95"/>
    </row>
    <row r="350" spans="1:15" ht="27" customHeight="1" thickBot="1">
      <c r="A350" s="5">
        <v>3</v>
      </c>
      <c r="B350" s="182" t="s">
        <v>219</v>
      </c>
      <c r="C350" s="183"/>
      <c r="D350" s="109" t="s">
        <v>169</v>
      </c>
      <c r="E350" s="110"/>
      <c r="F350" s="219">
        <v>7000</v>
      </c>
      <c r="G350" s="220"/>
      <c r="H350" s="94"/>
      <c r="I350" s="95"/>
      <c r="J350" s="94"/>
      <c r="K350" s="95"/>
      <c r="N350" s="180"/>
      <c r="O350" s="181"/>
    </row>
    <row r="351" spans="1:15" ht="27" customHeight="1" thickBot="1">
      <c r="A351" s="5">
        <v>4</v>
      </c>
      <c r="B351" s="182" t="s">
        <v>220</v>
      </c>
      <c r="C351" s="183"/>
      <c r="D351" s="109" t="s">
        <v>169</v>
      </c>
      <c r="E351" s="110"/>
      <c r="F351" s="219">
        <v>15000</v>
      </c>
      <c r="G351" s="220"/>
      <c r="H351" s="94"/>
      <c r="I351" s="95"/>
      <c r="J351" s="180"/>
      <c r="K351" s="181"/>
      <c r="L351" s="180"/>
      <c r="M351" s="181"/>
      <c r="N351" s="94"/>
      <c r="O351" s="95"/>
    </row>
    <row r="352" spans="1:15" ht="28.15" customHeight="1" thickBot="1">
      <c r="A352" s="5">
        <v>5</v>
      </c>
      <c r="B352" s="182" t="s">
        <v>170</v>
      </c>
      <c r="C352" s="183"/>
      <c r="D352" s="109" t="s">
        <v>169</v>
      </c>
      <c r="E352" s="110"/>
      <c r="F352" s="219">
        <v>15000</v>
      </c>
      <c r="G352" s="220"/>
      <c r="H352" s="94"/>
      <c r="I352" s="95"/>
      <c r="J352" s="94"/>
      <c r="K352" s="95"/>
      <c r="L352" s="180"/>
      <c r="M352" s="181"/>
      <c r="N352" s="94"/>
      <c r="O352" s="95"/>
    </row>
    <row r="353" spans="1:15" ht="18.75">
      <c r="A353" s="132">
        <v>6</v>
      </c>
      <c r="B353" s="142" t="s">
        <v>221</v>
      </c>
      <c r="C353" s="143"/>
      <c r="D353" s="146" t="s">
        <v>169</v>
      </c>
      <c r="E353" s="147"/>
      <c r="F353" s="221">
        <v>11300</v>
      </c>
      <c r="G353" s="222"/>
      <c r="H353" s="120"/>
      <c r="I353" s="121"/>
      <c r="J353" s="126"/>
      <c r="K353" s="127"/>
      <c r="L353" s="120"/>
      <c r="M353" s="121"/>
      <c r="N353" s="120"/>
      <c r="O353" s="121"/>
    </row>
    <row r="354" spans="1:15" ht="18.75">
      <c r="A354" s="133"/>
      <c r="B354" s="144" t="s">
        <v>222</v>
      </c>
      <c r="C354" s="145"/>
      <c r="D354" s="148"/>
      <c r="E354" s="149"/>
      <c r="F354" s="223"/>
      <c r="G354" s="224"/>
      <c r="H354" s="122"/>
      <c r="I354" s="123"/>
      <c r="J354" s="128"/>
      <c r="K354" s="129"/>
      <c r="L354" s="122"/>
      <c r="M354" s="123"/>
      <c r="N354" s="122"/>
      <c r="O354" s="123"/>
    </row>
    <row r="355" spans="1:15" ht="19.5" thickBot="1">
      <c r="A355" s="134"/>
      <c r="B355" s="203" t="s">
        <v>223</v>
      </c>
      <c r="C355" s="204"/>
      <c r="D355" s="205"/>
      <c r="E355" s="206"/>
      <c r="F355" s="225"/>
      <c r="G355" s="226"/>
      <c r="H355" s="124"/>
      <c r="I355" s="125"/>
      <c r="J355" s="130"/>
      <c r="K355" s="131"/>
      <c r="L355" s="124"/>
      <c r="M355" s="125"/>
      <c r="N355" s="124"/>
      <c r="O355" s="125"/>
    </row>
    <row r="356" spans="1:15" ht="39" customHeight="1" thickBot="1">
      <c r="A356" s="5">
        <v>7</v>
      </c>
      <c r="B356" s="182" t="s">
        <v>224</v>
      </c>
      <c r="C356" s="183"/>
      <c r="D356" s="109" t="s">
        <v>169</v>
      </c>
      <c r="E356" s="110"/>
      <c r="F356" s="219"/>
      <c r="G356" s="220"/>
      <c r="H356" s="94"/>
      <c r="I356" s="95"/>
      <c r="J356" s="11"/>
      <c r="K356" s="17"/>
      <c r="L356" s="14"/>
      <c r="M356" s="12"/>
      <c r="N356" s="94"/>
      <c r="O356" s="95"/>
    </row>
    <row r="357" spans="1:15" ht="32.450000000000003" customHeight="1" thickBot="1">
      <c r="A357" s="5">
        <v>8</v>
      </c>
      <c r="B357" s="182" t="s">
        <v>173</v>
      </c>
      <c r="C357" s="183"/>
      <c r="D357" s="109" t="s">
        <v>169</v>
      </c>
      <c r="E357" s="110"/>
      <c r="F357" s="219"/>
      <c r="G357" s="220"/>
      <c r="H357" s="180"/>
      <c r="I357" s="181"/>
      <c r="J357" s="94"/>
      <c r="K357" s="95"/>
      <c r="L357" s="94"/>
      <c r="M357" s="95"/>
      <c r="N357" s="94"/>
      <c r="O357" s="95"/>
    </row>
    <row r="358" spans="1:15" ht="27.6" customHeight="1" thickBot="1">
      <c r="A358" s="5">
        <v>9</v>
      </c>
      <c r="B358" s="182" t="s">
        <v>55</v>
      </c>
      <c r="C358" s="183"/>
      <c r="D358" s="109" t="s">
        <v>169</v>
      </c>
      <c r="E358" s="110"/>
      <c r="F358" s="219">
        <v>26000</v>
      </c>
      <c r="G358" s="220"/>
      <c r="H358" s="94"/>
      <c r="I358" s="95"/>
      <c r="J358" s="94"/>
      <c r="K358" s="95"/>
      <c r="L358" s="94"/>
      <c r="M358" s="95"/>
      <c r="N358" s="180"/>
      <c r="O358" s="181"/>
    </row>
    <row r="359" spans="1:15" ht="19.5" thickBot="1">
      <c r="A359" s="229" t="s">
        <v>175</v>
      </c>
      <c r="B359" s="249"/>
      <c r="C359" s="230"/>
      <c r="D359" s="99"/>
      <c r="E359" s="100"/>
      <c r="F359" s="219"/>
      <c r="G359" s="220"/>
      <c r="H359" s="94"/>
      <c r="I359" s="95"/>
      <c r="J359" s="94"/>
      <c r="K359" s="95"/>
      <c r="L359" s="94"/>
      <c r="M359" s="95"/>
      <c r="N359" s="94"/>
      <c r="O359" s="95"/>
    </row>
    <row r="360" spans="1:15" ht="18" customHeight="1" thickBot="1">
      <c r="A360" s="42" t="s">
        <v>353</v>
      </c>
      <c r="B360" s="43" t="s">
        <v>418</v>
      </c>
      <c r="C360" s="44"/>
      <c r="D360" s="90"/>
      <c r="E360" s="91"/>
      <c r="F360" s="217"/>
      <c r="G360" s="218"/>
      <c r="H360" s="94"/>
      <c r="I360" s="95"/>
      <c r="J360" s="94"/>
      <c r="K360" s="95"/>
      <c r="L360" s="94"/>
      <c r="M360" s="95"/>
      <c r="N360" s="94"/>
      <c r="O360" s="95"/>
    </row>
    <row r="361" spans="1:15" ht="16.5" thickBot="1">
      <c r="A361" s="114" t="s">
        <v>432</v>
      </c>
      <c r="B361" s="620"/>
      <c r="C361" s="620"/>
      <c r="D361" s="620"/>
      <c r="E361" s="620"/>
      <c r="F361" s="620"/>
      <c r="G361" s="620"/>
      <c r="H361" s="620"/>
      <c r="I361" s="620"/>
      <c r="J361" s="620"/>
      <c r="K361" s="620"/>
      <c r="L361" s="620"/>
      <c r="M361" s="620"/>
      <c r="N361" s="620"/>
      <c r="O361" s="620"/>
    </row>
    <row r="362" spans="1:15" ht="23.45" customHeight="1" thickBot="1">
      <c r="A362" s="5">
        <v>1</v>
      </c>
      <c r="B362" s="182" t="s">
        <v>325</v>
      </c>
      <c r="C362" s="183"/>
      <c r="D362" s="109" t="s">
        <v>169</v>
      </c>
      <c r="E362" s="110"/>
      <c r="F362" s="99">
        <v>53000</v>
      </c>
      <c r="G362" s="100"/>
      <c r="H362" s="94"/>
      <c r="I362" s="95"/>
      <c r="J362" s="94"/>
      <c r="K362" s="95"/>
      <c r="L362" s="94"/>
      <c r="M362" s="95"/>
      <c r="N362" s="180"/>
      <c r="O362" s="181"/>
    </row>
    <row r="363" spans="1:15" ht="18.75">
      <c r="A363" s="132">
        <v>2</v>
      </c>
      <c r="B363" s="142" t="s">
        <v>225</v>
      </c>
      <c r="C363" s="143"/>
      <c r="D363" s="146" t="s">
        <v>169</v>
      </c>
      <c r="E363" s="147"/>
      <c r="F363" s="250">
        <v>10000</v>
      </c>
      <c r="G363" s="251"/>
      <c r="H363" s="120"/>
      <c r="I363" s="121"/>
      <c r="J363" s="126"/>
      <c r="K363" s="127"/>
      <c r="L363" s="120"/>
      <c r="M363" s="121"/>
      <c r="N363" s="120"/>
      <c r="O363" s="121"/>
    </row>
    <row r="364" spans="1:15" ht="19.5" thickBot="1">
      <c r="A364" s="134"/>
      <c r="B364" s="203" t="s">
        <v>226</v>
      </c>
      <c r="C364" s="204"/>
      <c r="D364" s="205"/>
      <c r="E364" s="206"/>
      <c r="F364" s="252"/>
      <c r="G364" s="253"/>
      <c r="H364" s="124"/>
      <c r="I364" s="125"/>
      <c r="J364" s="130"/>
      <c r="K364" s="131"/>
      <c r="L364" s="124"/>
      <c r="M364" s="125"/>
      <c r="N364" s="124"/>
      <c r="O364" s="125"/>
    </row>
    <row r="365" spans="1:15" ht="19.5" thickBot="1">
      <c r="A365" s="5">
        <v>3</v>
      </c>
      <c r="B365" s="182" t="s">
        <v>55</v>
      </c>
      <c r="C365" s="183"/>
      <c r="D365" s="109"/>
      <c r="E365" s="110"/>
      <c r="F365" s="99">
        <v>26000</v>
      </c>
      <c r="G365" s="100"/>
      <c r="H365" s="94"/>
      <c r="I365" s="95"/>
      <c r="J365" s="94"/>
      <c r="K365" s="95"/>
      <c r="L365" s="94"/>
      <c r="M365" s="95"/>
      <c r="N365" s="180"/>
      <c r="O365" s="181"/>
    </row>
    <row r="366" spans="1:15" ht="19.5" thickBot="1">
      <c r="A366" s="229" t="s">
        <v>175</v>
      </c>
      <c r="B366" s="249"/>
      <c r="C366" s="230"/>
      <c r="D366" s="99"/>
      <c r="E366" s="100"/>
      <c r="F366" s="99">
        <v>19167.64</v>
      </c>
      <c r="G366" s="100"/>
      <c r="H366" s="94"/>
      <c r="I366" s="95"/>
      <c r="J366" s="94"/>
      <c r="K366" s="95"/>
      <c r="L366" s="94"/>
      <c r="M366" s="95"/>
      <c r="N366" s="94"/>
      <c r="O366" s="95"/>
    </row>
    <row r="367" spans="1:15" ht="18" customHeight="1" thickBot="1">
      <c r="A367" s="79" t="s">
        <v>353</v>
      </c>
      <c r="B367" s="75" t="s">
        <v>422</v>
      </c>
      <c r="C367" s="80">
        <f>3.05*2955.4*12</f>
        <v>108167.63999999998</v>
      </c>
      <c r="D367" s="184"/>
      <c r="E367" s="185"/>
      <c r="F367" s="94">
        <f>SUM(F362:G366)</f>
        <v>108167.64</v>
      </c>
      <c r="G367" s="95"/>
      <c r="H367" s="94"/>
      <c r="I367" s="95"/>
      <c r="J367" s="94"/>
      <c r="K367" s="95"/>
      <c r="L367" s="94"/>
      <c r="M367" s="95"/>
      <c r="N367" s="94"/>
      <c r="O367" s="95"/>
    </row>
    <row r="368" spans="1:15" ht="16.5" thickBot="1">
      <c r="A368" s="156" t="s">
        <v>227</v>
      </c>
      <c r="B368" s="157"/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</row>
    <row r="369" spans="1:15" ht="14.45" customHeight="1">
      <c r="A369" s="138" t="s">
        <v>228</v>
      </c>
      <c r="B369" s="139"/>
      <c r="C369" s="139"/>
      <c r="D369" s="139"/>
      <c r="E369" s="139"/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</row>
    <row r="370" spans="1:15" ht="16.149999999999999" customHeight="1">
      <c r="A370" s="162" t="s">
        <v>229</v>
      </c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</row>
    <row r="371" spans="1:15" ht="16.149999999999999" customHeight="1" thickBot="1">
      <c r="A371" s="164" t="s">
        <v>230</v>
      </c>
      <c r="B371" s="165"/>
      <c r="C371" s="165"/>
      <c r="D371" s="165"/>
      <c r="E371" s="165"/>
      <c r="F371" s="165"/>
      <c r="G371" s="165"/>
      <c r="H371" s="165"/>
      <c r="I371" s="165"/>
      <c r="J371" s="165"/>
      <c r="K371" s="165"/>
      <c r="L371" s="165"/>
      <c r="M371" s="165"/>
      <c r="N371" s="165"/>
      <c r="O371" s="165"/>
    </row>
    <row r="372" spans="1:15" ht="13.15" customHeight="1">
      <c r="A372" s="245" t="s">
        <v>231</v>
      </c>
      <c r="B372" s="246"/>
      <c r="C372" s="246"/>
      <c r="D372" s="246"/>
      <c r="E372" s="246"/>
      <c r="F372" s="246"/>
      <c r="G372" s="246"/>
      <c r="H372" s="246"/>
      <c r="I372" s="246"/>
      <c r="J372" s="246"/>
      <c r="K372" s="246"/>
      <c r="L372" s="246"/>
      <c r="M372" s="246"/>
      <c r="N372" s="246"/>
      <c r="O372" s="246"/>
    </row>
    <row r="373" spans="1:15" ht="34.9" customHeight="1" thickBot="1">
      <c r="A373" s="247"/>
      <c r="B373" s="248"/>
      <c r="C373" s="248"/>
      <c r="D373" s="248"/>
      <c r="E373" s="248"/>
      <c r="F373" s="248"/>
      <c r="G373" s="248"/>
      <c r="H373" s="248"/>
      <c r="I373" s="248"/>
      <c r="J373" s="248"/>
      <c r="K373" s="248"/>
      <c r="L373" s="248"/>
      <c r="M373" s="248"/>
      <c r="N373" s="248"/>
      <c r="O373" s="248"/>
    </row>
    <row r="374" spans="1:15" ht="16.5" thickBot="1">
      <c r="A374" s="156" t="s">
        <v>232</v>
      </c>
      <c r="B374" s="157"/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</row>
    <row r="375" spans="1:15" ht="14.45" customHeight="1">
      <c r="A375" s="162" t="s">
        <v>228</v>
      </c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</row>
    <row r="376" spans="1:15" ht="14.45" customHeight="1">
      <c r="A376" s="162" t="s">
        <v>229</v>
      </c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</row>
    <row r="377" spans="1:15" ht="15" customHeight="1" thickBot="1">
      <c r="A377" s="164" t="s">
        <v>233</v>
      </c>
      <c r="B377" s="165"/>
      <c r="C377" s="165"/>
      <c r="D377" s="165"/>
      <c r="E377" s="165"/>
      <c r="F377" s="165"/>
      <c r="G377" s="165"/>
      <c r="H377" s="165"/>
      <c r="I377" s="165"/>
      <c r="J377" s="165"/>
      <c r="K377" s="165"/>
      <c r="L377" s="165"/>
      <c r="M377" s="165"/>
      <c r="N377" s="165"/>
      <c r="O377" s="165"/>
    </row>
    <row r="378" spans="1:15" ht="45.6" customHeight="1" thickBot="1">
      <c r="A378" s="243" t="s">
        <v>231</v>
      </c>
      <c r="B378" s="244"/>
      <c r="C378" s="244"/>
      <c r="D378" s="244"/>
      <c r="E378" s="244"/>
      <c r="F378" s="244"/>
      <c r="G378" s="244"/>
      <c r="H378" s="244"/>
      <c r="I378" s="244"/>
      <c r="J378" s="244"/>
      <c r="K378" s="244"/>
      <c r="L378" s="244"/>
      <c r="M378" s="244"/>
      <c r="N378" s="244"/>
      <c r="O378" s="244"/>
    </row>
    <row r="379" spans="1:15" ht="16.5" thickBot="1">
      <c r="A379" s="156" t="s">
        <v>234</v>
      </c>
      <c r="B379" s="157"/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</row>
    <row r="380" spans="1:15">
      <c r="A380" s="162" t="s">
        <v>228</v>
      </c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</row>
    <row r="381" spans="1:15">
      <c r="A381" s="162" t="s">
        <v>229</v>
      </c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</row>
    <row r="382" spans="1:15" ht="15.75" thickBot="1">
      <c r="A382" s="164" t="s">
        <v>233</v>
      </c>
      <c r="B382" s="165"/>
      <c r="C382" s="165"/>
      <c r="D382" s="165"/>
      <c r="E382" s="165"/>
      <c r="F382" s="165"/>
      <c r="G382" s="165"/>
      <c r="H382" s="165"/>
      <c r="I382" s="165"/>
      <c r="J382" s="165"/>
      <c r="K382" s="165"/>
      <c r="L382" s="165"/>
      <c r="M382" s="165"/>
      <c r="N382" s="165"/>
      <c r="O382" s="165"/>
    </row>
    <row r="383" spans="1:15" ht="48" customHeight="1" thickBot="1">
      <c r="A383" s="243" t="s">
        <v>231</v>
      </c>
      <c r="B383" s="244"/>
      <c r="C383" s="244"/>
      <c r="D383" s="244"/>
      <c r="E383" s="244"/>
      <c r="F383" s="244"/>
      <c r="G383" s="244"/>
      <c r="H383" s="244"/>
      <c r="I383" s="244"/>
      <c r="J383" s="244"/>
      <c r="K383" s="244"/>
      <c r="L383" s="244"/>
      <c r="M383" s="244"/>
      <c r="N383" s="244"/>
      <c r="O383" s="244"/>
    </row>
    <row r="384" spans="1:15" ht="16.5" thickBot="1">
      <c r="A384" s="156" t="s">
        <v>235</v>
      </c>
      <c r="B384" s="157"/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</row>
    <row r="385" spans="1:15" ht="14.45" customHeight="1">
      <c r="A385" s="162" t="s">
        <v>228</v>
      </c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</row>
    <row r="386" spans="1:15" ht="14.45" customHeight="1">
      <c r="A386" s="162" t="s">
        <v>229</v>
      </c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</row>
    <row r="387" spans="1:15" ht="15" customHeight="1" thickBot="1">
      <c r="A387" s="164" t="s">
        <v>233</v>
      </c>
      <c r="B387" s="165"/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5"/>
    </row>
    <row r="388" spans="1:15" ht="55.15" customHeight="1" thickBot="1">
      <c r="A388" s="243" t="s">
        <v>231</v>
      </c>
      <c r="B388" s="244"/>
      <c r="C388" s="244"/>
      <c r="D388" s="244"/>
      <c r="E388" s="244"/>
      <c r="F388" s="244"/>
      <c r="G388" s="244"/>
      <c r="H388" s="244"/>
      <c r="I388" s="244"/>
      <c r="J388" s="244"/>
      <c r="K388" s="244"/>
      <c r="L388" s="244"/>
      <c r="M388" s="244"/>
      <c r="N388" s="244"/>
      <c r="O388" s="244"/>
    </row>
    <row r="389" spans="1:15" ht="16.5" thickBot="1">
      <c r="A389" s="156" t="s">
        <v>236</v>
      </c>
      <c r="B389" s="157"/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  <c r="O389" s="157"/>
    </row>
    <row r="390" spans="1:15" ht="14.45" customHeight="1">
      <c r="A390" s="138" t="s">
        <v>228</v>
      </c>
      <c r="B390" s="139"/>
      <c r="C390" s="139"/>
      <c r="D390" s="139"/>
      <c r="E390" s="139"/>
      <c r="F390" s="139"/>
      <c r="G390" s="139"/>
      <c r="H390" s="139"/>
      <c r="I390" s="139"/>
      <c r="J390" s="139"/>
      <c r="K390" s="139"/>
      <c r="L390" s="139"/>
      <c r="M390" s="139"/>
      <c r="N390" s="139"/>
      <c r="O390" s="139"/>
    </row>
    <row r="391" spans="1:15" ht="14.45" customHeight="1">
      <c r="A391" s="162" t="s">
        <v>229</v>
      </c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</row>
    <row r="392" spans="1:15" ht="15" customHeight="1" thickBot="1">
      <c r="A392" s="164" t="s">
        <v>233</v>
      </c>
      <c r="B392" s="165"/>
      <c r="C392" s="165"/>
      <c r="D392" s="165"/>
      <c r="E392" s="165"/>
      <c r="F392" s="165"/>
      <c r="G392" s="165"/>
      <c r="H392" s="165"/>
      <c r="I392" s="165"/>
      <c r="J392" s="165"/>
      <c r="K392" s="165"/>
      <c r="L392" s="165"/>
      <c r="M392" s="165"/>
      <c r="N392" s="165"/>
      <c r="O392" s="165"/>
    </row>
    <row r="393" spans="1:15" ht="50.45" customHeight="1" thickBot="1">
      <c r="A393" s="160" t="s">
        <v>231</v>
      </c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1"/>
      <c r="O393" s="161"/>
    </row>
    <row r="394" spans="1:15" ht="16.5" thickBot="1">
      <c r="A394" s="156" t="s">
        <v>237</v>
      </c>
      <c r="B394" s="157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</row>
    <row r="395" spans="1:15" ht="14.45" customHeight="1">
      <c r="A395" s="138" t="s">
        <v>228</v>
      </c>
      <c r="B395" s="139"/>
      <c r="C395" s="139"/>
      <c r="D395" s="139"/>
      <c r="E395" s="139"/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</row>
    <row r="396" spans="1:15" ht="47.45" customHeight="1" thickBot="1">
      <c r="A396" s="140" t="s">
        <v>231</v>
      </c>
      <c r="B396" s="141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</row>
    <row r="397" spans="1:15" ht="14.45" customHeight="1" thickBot="1">
      <c r="A397" s="156" t="s">
        <v>238</v>
      </c>
      <c r="B397" s="157"/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</row>
    <row r="398" spans="1:15" ht="18" customHeight="1">
      <c r="A398" s="138" t="s">
        <v>228</v>
      </c>
      <c r="B398" s="139"/>
      <c r="C398" s="139"/>
      <c r="D398" s="139"/>
      <c r="E398" s="139"/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</row>
    <row r="399" spans="1:15" ht="54.6" customHeight="1" thickBot="1">
      <c r="A399" s="140" t="s">
        <v>231</v>
      </c>
      <c r="B399" s="141"/>
      <c r="C399" s="141"/>
      <c r="D399" s="141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</row>
    <row r="400" spans="1:15" ht="16.5" thickBot="1">
      <c r="A400" s="156" t="s">
        <v>239</v>
      </c>
      <c r="B400" s="157"/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</row>
    <row r="401" spans="1:15" ht="14.45" customHeight="1">
      <c r="A401" s="138" t="s">
        <v>228</v>
      </c>
      <c r="B401" s="139"/>
      <c r="C401" s="139"/>
      <c r="D401" s="139"/>
      <c r="E401" s="139"/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</row>
    <row r="402" spans="1:15" ht="43.15" customHeight="1" thickBot="1">
      <c r="A402" s="140" t="s">
        <v>231</v>
      </c>
      <c r="B402" s="141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</row>
    <row r="403" spans="1:15" ht="16.5" thickBot="1">
      <c r="A403" s="156" t="s">
        <v>240</v>
      </c>
      <c r="B403" s="157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</row>
    <row r="404" spans="1:15" ht="14.45" customHeight="1">
      <c r="A404" s="138" t="s">
        <v>228</v>
      </c>
      <c r="B404" s="139"/>
      <c r="C404" s="139"/>
      <c r="D404" s="139"/>
      <c r="E404" s="139"/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</row>
    <row r="405" spans="1:15" ht="43.15" customHeight="1" thickBot="1">
      <c r="A405" s="140" t="s">
        <v>231</v>
      </c>
      <c r="B405" s="141"/>
      <c r="C405" s="141"/>
      <c r="D405" s="141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</row>
    <row r="406" spans="1:15" ht="16.5" thickBot="1">
      <c r="A406" s="156" t="s">
        <v>241</v>
      </c>
      <c r="B406" s="157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</row>
    <row r="407" spans="1:15" ht="14.45" customHeight="1">
      <c r="A407" s="138" t="s">
        <v>228</v>
      </c>
      <c r="B407" s="139"/>
      <c r="C407" s="139"/>
      <c r="D407" s="139"/>
      <c r="E407" s="139"/>
      <c r="F407" s="139"/>
      <c r="G407" s="139"/>
      <c r="H407" s="139"/>
      <c r="I407" s="139"/>
      <c r="J407" s="139"/>
      <c r="K407" s="139"/>
      <c r="L407" s="139"/>
      <c r="M407" s="139"/>
      <c r="N407" s="139"/>
      <c r="O407" s="139"/>
    </row>
    <row r="408" spans="1:15" ht="44.45" customHeight="1" thickBot="1">
      <c r="A408" s="140" t="s">
        <v>231</v>
      </c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</row>
    <row r="409" spans="1:15" ht="16.5" thickBot="1">
      <c r="A409" s="156" t="s">
        <v>242</v>
      </c>
      <c r="B409" s="157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</row>
    <row r="410" spans="1:15" ht="25.9" customHeight="1" thickBot="1">
      <c r="A410" s="5">
        <v>1</v>
      </c>
      <c r="B410" s="182" t="s">
        <v>244</v>
      </c>
      <c r="C410" s="183"/>
      <c r="D410" s="109" t="s">
        <v>169</v>
      </c>
      <c r="E410" s="110"/>
      <c r="F410" s="239">
        <v>50000</v>
      </c>
      <c r="G410" s="240"/>
      <c r="H410" s="94"/>
      <c r="I410" s="95"/>
      <c r="J410" s="94"/>
      <c r="K410" s="95"/>
      <c r="L410" s="180"/>
      <c r="M410" s="181"/>
      <c r="N410" s="94"/>
      <c r="O410" s="95"/>
    </row>
    <row r="411" spans="1:15" ht="25.15" customHeight="1" thickBot="1">
      <c r="A411" s="5">
        <v>2</v>
      </c>
      <c r="B411" s="182" t="s">
        <v>245</v>
      </c>
      <c r="C411" s="183"/>
      <c r="D411" s="109" t="s">
        <v>169</v>
      </c>
      <c r="E411" s="110"/>
      <c r="F411" s="239">
        <v>25000</v>
      </c>
      <c r="G411" s="240"/>
      <c r="H411" s="94"/>
      <c r="I411" s="95"/>
      <c r="J411" s="180"/>
      <c r="K411" s="181"/>
      <c r="L411" s="94"/>
      <c r="M411" s="95"/>
      <c r="N411" s="94"/>
      <c r="O411" s="95"/>
    </row>
    <row r="412" spans="1:15" ht="25.15" customHeight="1" thickBot="1">
      <c r="A412" s="5">
        <v>3</v>
      </c>
      <c r="B412" s="182" t="s">
        <v>246</v>
      </c>
      <c r="C412" s="183"/>
      <c r="D412" s="109" t="s">
        <v>169</v>
      </c>
      <c r="E412" s="110"/>
      <c r="F412" s="239">
        <v>10000</v>
      </c>
      <c r="G412" s="240"/>
      <c r="H412" s="94"/>
      <c r="I412" s="95"/>
      <c r="J412" s="180"/>
      <c r="K412" s="181"/>
      <c r="L412" s="94"/>
      <c r="M412" s="95"/>
      <c r="N412" s="94"/>
      <c r="O412" s="95"/>
    </row>
    <row r="413" spans="1:15" ht="18.75">
      <c r="A413" s="132">
        <v>4</v>
      </c>
      <c r="B413" s="142" t="s">
        <v>247</v>
      </c>
      <c r="C413" s="143"/>
      <c r="D413" s="146" t="s">
        <v>169</v>
      </c>
      <c r="E413" s="147"/>
      <c r="F413" s="150">
        <v>21000</v>
      </c>
      <c r="G413" s="151"/>
      <c r="H413" s="120"/>
      <c r="I413" s="121"/>
      <c r="J413" s="120"/>
      <c r="K413" s="121"/>
      <c r="L413" s="126"/>
      <c r="M413" s="127"/>
      <c r="N413" s="120"/>
      <c r="O413" s="121"/>
    </row>
    <row r="414" spans="1:15" ht="18.75">
      <c r="A414" s="133"/>
      <c r="B414" s="144" t="s">
        <v>248</v>
      </c>
      <c r="C414" s="145"/>
      <c r="D414" s="148"/>
      <c r="E414" s="149"/>
      <c r="F414" s="152"/>
      <c r="G414" s="153"/>
      <c r="H414" s="122"/>
      <c r="I414" s="123"/>
      <c r="J414" s="122"/>
      <c r="K414" s="123"/>
      <c r="L414" s="128"/>
      <c r="M414" s="129"/>
      <c r="N414" s="122"/>
      <c r="O414" s="123"/>
    </row>
    <row r="415" spans="1:15" ht="18.75">
      <c r="A415" s="133"/>
      <c r="B415" s="144" t="s">
        <v>249</v>
      </c>
      <c r="C415" s="145"/>
      <c r="D415" s="148"/>
      <c r="E415" s="149"/>
      <c r="F415" s="152"/>
      <c r="G415" s="153"/>
      <c r="H415" s="122"/>
      <c r="I415" s="123"/>
      <c r="J415" s="122"/>
      <c r="K415" s="123"/>
      <c r="L415" s="128"/>
      <c r="M415" s="129"/>
      <c r="N415" s="122"/>
      <c r="O415" s="123"/>
    </row>
    <row r="416" spans="1:15" ht="19.5" thickBot="1">
      <c r="A416" s="134"/>
      <c r="B416" s="203" t="s">
        <v>250</v>
      </c>
      <c r="C416" s="204"/>
      <c r="D416" s="205"/>
      <c r="E416" s="206"/>
      <c r="F416" s="231"/>
      <c r="G416" s="232"/>
      <c r="H416" s="124"/>
      <c r="I416" s="125"/>
      <c r="J416" s="124"/>
      <c r="K416" s="125"/>
      <c r="L416" s="130"/>
      <c r="M416" s="131"/>
      <c r="N416" s="124"/>
      <c r="O416" s="125"/>
    </row>
    <row r="417" spans="1:15" ht="18.75">
      <c r="A417" s="132">
        <v>5</v>
      </c>
      <c r="B417" s="142" t="s">
        <v>251</v>
      </c>
      <c r="C417" s="143"/>
      <c r="D417" s="146" t="s">
        <v>169</v>
      </c>
      <c r="E417" s="147"/>
      <c r="F417" s="150">
        <v>7000</v>
      </c>
      <c r="G417" s="151"/>
      <c r="H417" s="120"/>
      <c r="I417" s="121"/>
      <c r="J417" s="120"/>
      <c r="K417" s="121"/>
      <c r="L417" s="126"/>
      <c r="M417" s="127"/>
      <c r="N417" s="120"/>
      <c r="O417" s="121"/>
    </row>
    <row r="418" spans="1:15" ht="18.75">
      <c r="A418" s="133"/>
      <c r="B418" s="144" t="s">
        <v>252</v>
      </c>
      <c r="C418" s="145"/>
      <c r="D418" s="148"/>
      <c r="E418" s="149"/>
      <c r="F418" s="152"/>
      <c r="G418" s="153"/>
      <c r="H418" s="122"/>
      <c r="I418" s="123"/>
      <c r="J418" s="122"/>
      <c r="K418" s="123"/>
      <c r="L418" s="128"/>
      <c r="M418" s="129"/>
      <c r="N418" s="122"/>
      <c r="O418" s="123"/>
    </row>
    <row r="419" spans="1:15" ht="18.75">
      <c r="A419" s="133"/>
      <c r="B419" s="144" t="s">
        <v>253</v>
      </c>
      <c r="C419" s="145"/>
      <c r="D419" s="148"/>
      <c r="E419" s="149"/>
      <c r="F419" s="152"/>
      <c r="G419" s="153"/>
      <c r="H419" s="122"/>
      <c r="I419" s="123"/>
      <c r="J419" s="122"/>
      <c r="K419" s="123"/>
      <c r="L419" s="128"/>
      <c r="M419" s="129"/>
      <c r="N419" s="122"/>
      <c r="O419" s="123"/>
    </row>
    <row r="420" spans="1:15" ht="19.5" thickBot="1">
      <c r="A420" s="134"/>
      <c r="B420" s="203" t="s">
        <v>254</v>
      </c>
      <c r="C420" s="204"/>
      <c r="D420" s="205"/>
      <c r="E420" s="206"/>
      <c r="F420" s="231"/>
      <c r="G420" s="232"/>
      <c r="H420" s="124"/>
      <c r="I420" s="125"/>
      <c r="J420" s="124"/>
      <c r="K420" s="125"/>
      <c r="L420" s="130"/>
      <c r="M420" s="131"/>
      <c r="N420" s="124"/>
      <c r="O420" s="125"/>
    </row>
    <row r="421" spans="1:15" ht="18.75">
      <c r="A421" s="132">
        <v>6</v>
      </c>
      <c r="B421" s="142" t="s">
        <v>255</v>
      </c>
      <c r="C421" s="143"/>
      <c r="D421" s="146" t="s">
        <v>169</v>
      </c>
      <c r="E421" s="147"/>
      <c r="F421" s="150">
        <v>11000</v>
      </c>
      <c r="G421" s="151"/>
      <c r="H421" s="120"/>
      <c r="I421" s="121"/>
      <c r="J421" s="103"/>
      <c r="K421" s="24"/>
      <c r="L421" s="23"/>
      <c r="M421" s="106"/>
      <c r="N421" s="120"/>
      <c r="O421" s="121"/>
    </row>
    <row r="422" spans="1:15" ht="18.75">
      <c r="A422" s="133"/>
      <c r="B422" s="144" t="s">
        <v>252</v>
      </c>
      <c r="C422" s="145"/>
      <c r="D422" s="148"/>
      <c r="E422" s="149"/>
      <c r="F422" s="152"/>
      <c r="G422" s="153"/>
      <c r="H422" s="122"/>
      <c r="I422" s="123"/>
      <c r="J422" s="104"/>
      <c r="K422" s="26"/>
      <c r="L422" s="25"/>
      <c r="M422" s="107"/>
      <c r="N422" s="122"/>
      <c r="O422" s="123"/>
    </row>
    <row r="423" spans="1:15" ht="18.75">
      <c r="A423" s="133"/>
      <c r="B423" s="144" t="s">
        <v>256</v>
      </c>
      <c r="C423" s="145"/>
      <c r="D423" s="148"/>
      <c r="E423" s="149"/>
      <c r="F423" s="152"/>
      <c r="G423" s="153"/>
      <c r="H423" s="122"/>
      <c r="I423" s="123"/>
      <c r="J423" s="104"/>
      <c r="K423" s="26"/>
      <c r="L423" s="25"/>
      <c r="M423" s="107"/>
      <c r="N423" s="122"/>
      <c r="O423" s="123"/>
    </row>
    <row r="424" spans="1:15" ht="19.5" thickBot="1">
      <c r="A424" s="133"/>
      <c r="B424" s="144" t="s">
        <v>254</v>
      </c>
      <c r="C424" s="145"/>
      <c r="D424" s="148"/>
      <c r="E424" s="149"/>
      <c r="F424" s="152"/>
      <c r="G424" s="153"/>
      <c r="H424" s="122"/>
      <c r="I424" s="123"/>
      <c r="J424" s="105"/>
      <c r="K424" s="26"/>
      <c r="L424" s="25"/>
      <c r="M424" s="108"/>
      <c r="N424" s="122"/>
      <c r="O424" s="123"/>
    </row>
    <row r="425" spans="1:15" ht="19.5" thickBot="1">
      <c r="A425" s="39">
        <v>7</v>
      </c>
      <c r="B425" s="182" t="s">
        <v>55</v>
      </c>
      <c r="C425" s="183"/>
      <c r="D425" s="109"/>
      <c r="E425" s="110"/>
      <c r="F425" s="239">
        <v>26000</v>
      </c>
      <c r="G425" s="240"/>
      <c r="H425" s="94"/>
      <c r="I425" s="95"/>
      <c r="J425" s="94"/>
      <c r="K425" s="95"/>
      <c r="L425" s="94"/>
      <c r="M425" s="95"/>
      <c r="N425" s="94"/>
      <c r="O425" s="95"/>
    </row>
    <row r="426" spans="1:15" ht="19.5" thickBot="1">
      <c r="A426" s="96" t="s">
        <v>175</v>
      </c>
      <c r="B426" s="97"/>
      <c r="C426" s="98"/>
      <c r="D426" s="99"/>
      <c r="E426" s="100"/>
      <c r="F426" s="92">
        <v>26558.400000000001</v>
      </c>
      <c r="G426" s="93"/>
      <c r="H426" s="94"/>
      <c r="I426" s="95"/>
      <c r="J426" s="94"/>
      <c r="K426" s="95"/>
      <c r="L426" s="94"/>
      <c r="M426" s="95"/>
      <c r="N426" s="94"/>
      <c r="O426" s="95"/>
    </row>
    <row r="427" spans="1:15" ht="18.600000000000001" customHeight="1" thickBot="1">
      <c r="A427" s="41" t="s">
        <v>353</v>
      </c>
      <c r="B427" s="82" t="s">
        <v>419</v>
      </c>
      <c r="C427" s="56">
        <f>3.66*4020*12</f>
        <v>176558.40000000002</v>
      </c>
      <c r="D427" s="90"/>
      <c r="E427" s="91"/>
      <c r="F427" s="92">
        <f>SUM(F410:G426)</f>
        <v>176558.4</v>
      </c>
      <c r="G427" s="93"/>
      <c r="H427" s="94"/>
      <c r="I427" s="95"/>
      <c r="J427" s="94"/>
      <c r="K427" s="95"/>
      <c r="L427" s="94"/>
      <c r="M427" s="95"/>
      <c r="N427" s="94"/>
      <c r="O427" s="95"/>
    </row>
    <row r="428" spans="1:15" ht="16.5" thickBot="1">
      <c r="A428" s="156" t="s">
        <v>259</v>
      </c>
      <c r="B428" s="157"/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  <c r="M428" s="157"/>
      <c r="N428" s="157"/>
      <c r="O428" s="157"/>
    </row>
    <row r="429" spans="1:15" ht="14.45" customHeight="1">
      <c r="A429" s="138" t="s">
        <v>228</v>
      </c>
      <c r="B429" s="139"/>
      <c r="C429" s="139"/>
      <c r="D429" s="139"/>
      <c r="E429" s="139"/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</row>
    <row r="430" spans="1:15" ht="43.15" customHeight="1" thickBot="1">
      <c r="A430" s="140" t="s">
        <v>231</v>
      </c>
      <c r="B430" s="141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</row>
    <row r="431" spans="1:15" ht="16.5" thickBot="1">
      <c r="A431" s="156" t="s">
        <v>260</v>
      </c>
      <c r="B431" s="157"/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  <c r="O431" s="157"/>
    </row>
    <row r="432" spans="1:15" ht="37.15" customHeight="1" thickBot="1">
      <c r="A432" s="20">
        <v>1</v>
      </c>
      <c r="B432" s="154" t="s">
        <v>261</v>
      </c>
      <c r="C432" s="155"/>
      <c r="D432" s="109" t="s">
        <v>169</v>
      </c>
      <c r="E432" s="110"/>
      <c r="F432" s="111">
        <v>7000</v>
      </c>
      <c r="G432" s="111"/>
      <c r="H432" s="112"/>
      <c r="I432" s="113"/>
      <c r="J432" s="114"/>
      <c r="K432" s="115"/>
      <c r="L432" s="118"/>
      <c r="M432" s="119"/>
      <c r="N432" s="118"/>
      <c r="O432" s="119"/>
    </row>
    <row r="433" spans="1:15" ht="35.450000000000003" customHeight="1" thickBot="1">
      <c r="A433" s="20">
        <v>2</v>
      </c>
      <c r="B433" s="241" t="s">
        <v>262</v>
      </c>
      <c r="C433" s="242"/>
      <c r="D433" s="109" t="s">
        <v>169</v>
      </c>
      <c r="E433" s="110"/>
      <c r="F433" s="111">
        <v>10000</v>
      </c>
      <c r="G433" s="111"/>
      <c r="H433" s="112"/>
      <c r="I433" s="113"/>
      <c r="J433" s="114"/>
      <c r="K433" s="115"/>
      <c r="L433" s="118"/>
      <c r="M433" s="119"/>
      <c r="N433" s="118"/>
      <c r="O433" s="119"/>
    </row>
    <row r="434" spans="1:15" ht="34.9" customHeight="1" thickBot="1">
      <c r="A434" s="20">
        <v>3</v>
      </c>
      <c r="B434" s="154" t="s">
        <v>263</v>
      </c>
      <c r="C434" s="155"/>
      <c r="D434" s="109" t="s">
        <v>169</v>
      </c>
      <c r="E434" s="110"/>
      <c r="F434" s="111">
        <v>10000</v>
      </c>
      <c r="G434" s="111"/>
      <c r="H434" s="99"/>
      <c r="I434" s="100"/>
      <c r="J434" s="116"/>
      <c r="K434" s="117"/>
      <c r="L434" s="116"/>
      <c r="M434" s="117"/>
      <c r="N434" s="114"/>
      <c r="O434" s="115"/>
    </row>
    <row r="435" spans="1:15" ht="24.6" customHeight="1" thickBot="1">
      <c r="A435" s="20">
        <v>4</v>
      </c>
      <c r="B435" s="154" t="s">
        <v>264</v>
      </c>
      <c r="C435" s="155"/>
      <c r="D435" s="109" t="s">
        <v>169</v>
      </c>
      <c r="E435" s="110"/>
      <c r="F435" s="111">
        <v>8000</v>
      </c>
      <c r="G435" s="111"/>
      <c r="H435" s="99"/>
      <c r="I435" s="100"/>
      <c r="J435" s="116"/>
      <c r="K435" s="117"/>
      <c r="L435" s="116"/>
      <c r="M435" s="117"/>
      <c r="N435" s="114"/>
      <c r="O435" s="115"/>
    </row>
    <row r="436" spans="1:15" ht="24.6" customHeight="1" thickBot="1">
      <c r="A436" s="20">
        <v>5</v>
      </c>
      <c r="B436" s="154" t="s">
        <v>246</v>
      </c>
      <c r="C436" s="155"/>
      <c r="D436" s="148" t="s">
        <v>169</v>
      </c>
      <c r="E436" s="149"/>
      <c r="F436" s="111">
        <v>10000</v>
      </c>
      <c r="G436" s="111"/>
      <c r="H436" s="99"/>
      <c r="I436" s="100"/>
      <c r="J436" s="116"/>
      <c r="K436" s="117"/>
      <c r="L436" s="116"/>
      <c r="M436" s="117"/>
      <c r="N436" s="114"/>
      <c r="O436" s="115"/>
    </row>
    <row r="437" spans="1:15" ht="24.6" customHeight="1" thickBot="1">
      <c r="A437" s="20">
        <v>6</v>
      </c>
      <c r="B437" s="154" t="s">
        <v>171</v>
      </c>
      <c r="C437" s="155"/>
      <c r="D437" s="109" t="s">
        <v>169</v>
      </c>
      <c r="E437" s="110"/>
      <c r="F437" s="111">
        <v>18000</v>
      </c>
      <c r="G437" s="111"/>
      <c r="H437" s="99"/>
      <c r="I437" s="100"/>
      <c r="J437" s="116"/>
      <c r="K437" s="117"/>
      <c r="L437" s="116"/>
      <c r="M437" s="117"/>
      <c r="N437" s="114"/>
      <c r="O437" s="115"/>
    </row>
    <row r="438" spans="1:15" ht="24.6" customHeight="1" thickBot="1">
      <c r="A438" s="20">
        <v>7</v>
      </c>
      <c r="B438" s="154" t="s">
        <v>55</v>
      </c>
      <c r="C438" s="155"/>
      <c r="D438" s="233"/>
      <c r="E438" s="234"/>
      <c r="F438" s="111">
        <v>26000</v>
      </c>
      <c r="G438" s="111"/>
      <c r="H438" s="99"/>
      <c r="I438" s="100"/>
      <c r="J438" s="118"/>
      <c r="K438" s="119"/>
      <c r="L438" s="118"/>
      <c r="M438" s="119"/>
      <c r="N438" s="116"/>
      <c r="O438" s="117"/>
    </row>
    <row r="439" spans="1:15" ht="18.600000000000001" customHeight="1" thickBot="1">
      <c r="A439" s="96" t="s">
        <v>266</v>
      </c>
      <c r="B439" s="97"/>
      <c r="C439" s="98"/>
      <c r="D439" s="154"/>
      <c r="E439" s="166"/>
      <c r="F439" s="111">
        <v>9916.48</v>
      </c>
      <c r="G439" s="111"/>
      <c r="H439" s="99"/>
      <c r="I439" s="100"/>
      <c r="J439" s="118"/>
      <c r="K439" s="119"/>
      <c r="L439" s="118"/>
      <c r="M439" s="119"/>
      <c r="N439" s="118"/>
      <c r="O439" s="119"/>
    </row>
    <row r="440" spans="1:15" ht="18.600000000000001" customHeight="1" thickBot="1">
      <c r="A440" s="42" t="s">
        <v>353</v>
      </c>
      <c r="B440" s="75" t="s">
        <v>420</v>
      </c>
      <c r="C440" s="44">
        <f>3.12*2642*12</f>
        <v>98916.48000000001</v>
      </c>
      <c r="D440" s="229"/>
      <c r="E440" s="230"/>
      <c r="F440" s="227">
        <f>SUM(F432:G439)</f>
        <v>98916.479999999996</v>
      </c>
      <c r="G440" s="228"/>
      <c r="H440" s="90"/>
      <c r="I440" s="91"/>
      <c r="J440" s="118"/>
      <c r="K440" s="119"/>
      <c r="L440" s="118"/>
      <c r="M440" s="119"/>
      <c r="N440" s="118"/>
      <c r="O440" s="119"/>
    </row>
    <row r="441" spans="1:15" ht="16.5" thickBot="1">
      <c r="A441" s="237" t="s">
        <v>267</v>
      </c>
      <c r="B441" s="238"/>
      <c r="C441" s="238"/>
      <c r="D441" s="238"/>
      <c r="E441" s="238"/>
      <c r="F441" s="238"/>
      <c r="G441" s="238"/>
      <c r="H441" s="238"/>
      <c r="I441" s="238"/>
      <c r="J441" s="238"/>
      <c r="K441" s="238"/>
      <c r="L441" s="238"/>
      <c r="M441" s="238"/>
      <c r="N441" s="238"/>
      <c r="O441" s="238"/>
    </row>
    <row r="442" spans="1:15" ht="14.45" customHeight="1">
      <c r="A442" s="138" t="s">
        <v>228</v>
      </c>
      <c r="B442" s="139"/>
      <c r="C442" s="139"/>
      <c r="D442" s="139"/>
      <c r="E442" s="139"/>
      <c r="F442" s="139"/>
      <c r="G442" s="139"/>
      <c r="H442" s="139"/>
      <c r="I442" s="139"/>
      <c r="J442" s="139"/>
      <c r="K442" s="139"/>
      <c r="L442" s="139"/>
      <c r="M442" s="139"/>
      <c r="N442" s="139"/>
      <c r="O442" s="139"/>
    </row>
    <row r="443" spans="1:15" ht="50.45" customHeight="1" thickBot="1">
      <c r="A443" s="140" t="s">
        <v>231</v>
      </c>
      <c r="B443" s="141"/>
      <c r="C443" s="141"/>
      <c r="D443" s="141"/>
      <c r="E443" s="141"/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</row>
    <row r="444" spans="1:15" ht="16.5" thickBot="1">
      <c r="A444" s="156" t="s">
        <v>268</v>
      </c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</row>
    <row r="445" spans="1:15" ht="40.9" customHeight="1" thickBot="1">
      <c r="A445" s="5">
        <v>1</v>
      </c>
      <c r="B445" s="182" t="s">
        <v>243</v>
      </c>
      <c r="C445" s="183"/>
      <c r="D445" s="109" t="s">
        <v>169</v>
      </c>
      <c r="E445" s="110"/>
      <c r="F445" s="219">
        <v>10000</v>
      </c>
      <c r="G445" s="220"/>
      <c r="H445" s="180"/>
      <c r="I445" s="181"/>
      <c r="J445" s="94"/>
      <c r="K445" s="95"/>
      <c r="L445" s="94"/>
      <c r="M445" s="95"/>
      <c r="N445" s="94"/>
      <c r="O445" s="95"/>
    </row>
    <row r="446" spans="1:15" ht="33" customHeight="1" thickBot="1">
      <c r="A446" s="5">
        <v>2</v>
      </c>
      <c r="B446" s="182" t="s">
        <v>269</v>
      </c>
      <c r="C446" s="183"/>
      <c r="D446" s="109" t="s">
        <v>169</v>
      </c>
      <c r="E446" s="110"/>
      <c r="F446" s="235">
        <v>5000</v>
      </c>
      <c r="G446" s="236"/>
      <c r="H446" s="94"/>
      <c r="I446" s="95"/>
      <c r="J446" s="180"/>
      <c r="K446" s="181"/>
      <c r="L446" s="180"/>
      <c r="M446" s="181"/>
      <c r="N446" s="94"/>
      <c r="O446" s="95"/>
    </row>
    <row r="447" spans="1:15" ht="33" customHeight="1" thickBot="1">
      <c r="A447" s="5">
        <v>3</v>
      </c>
      <c r="B447" s="182" t="s">
        <v>270</v>
      </c>
      <c r="C447" s="183"/>
      <c r="D447" s="109" t="s">
        <v>169</v>
      </c>
      <c r="E447" s="110"/>
      <c r="F447" s="219">
        <v>9000</v>
      </c>
      <c r="G447" s="220"/>
      <c r="H447" s="94"/>
      <c r="I447" s="95"/>
      <c r="J447" s="94"/>
      <c r="K447" s="95"/>
      <c r="L447" s="180"/>
      <c r="M447" s="181"/>
      <c r="N447" s="94"/>
      <c r="O447" s="95"/>
    </row>
    <row r="448" spans="1:15" ht="33" customHeight="1" thickBot="1">
      <c r="A448" s="5">
        <v>4</v>
      </c>
      <c r="B448" s="182" t="s">
        <v>171</v>
      </c>
      <c r="C448" s="183"/>
      <c r="D448" s="109" t="s">
        <v>169</v>
      </c>
      <c r="E448" s="110"/>
      <c r="F448" s="219">
        <v>13200</v>
      </c>
      <c r="G448" s="220"/>
      <c r="H448" s="94"/>
      <c r="I448" s="95"/>
      <c r="J448" s="180"/>
      <c r="K448" s="181"/>
      <c r="L448" s="94"/>
      <c r="M448" s="95"/>
      <c r="N448" s="94"/>
      <c r="O448" s="95"/>
    </row>
    <row r="449" spans="1:15" ht="33" customHeight="1">
      <c r="A449" s="132">
        <v>5</v>
      </c>
      <c r="B449" s="142" t="s">
        <v>247</v>
      </c>
      <c r="C449" s="143"/>
      <c r="D449" s="146" t="s">
        <v>169</v>
      </c>
      <c r="E449" s="147"/>
      <c r="F449" s="221">
        <v>16000</v>
      </c>
      <c r="G449" s="222"/>
      <c r="H449" s="120"/>
      <c r="I449" s="121"/>
      <c r="J449" s="120"/>
      <c r="K449" s="121"/>
      <c r="L449" s="126"/>
      <c r="M449" s="127"/>
      <c r="N449" s="120"/>
      <c r="O449" s="121"/>
    </row>
    <row r="450" spans="1:15" ht="33" customHeight="1" thickBot="1">
      <c r="A450" s="134"/>
      <c r="B450" s="203" t="s">
        <v>271</v>
      </c>
      <c r="C450" s="204"/>
      <c r="D450" s="205"/>
      <c r="E450" s="206"/>
      <c r="F450" s="225"/>
      <c r="G450" s="226"/>
      <c r="H450" s="124"/>
      <c r="I450" s="125"/>
      <c r="J450" s="124"/>
      <c r="K450" s="125"/>
      <c r="L450" s="130"/>
      <c r="M450" s="131"/>
      <c r="N450" s="124"/>
      <c r="O450" s="125"/>
    </row>
    <row r="451" spans="1:15" ht="33" customHeight="1">
      <c r="A451" s="132">
        <v>6</v>
      </c>
      <c r="B451" s="142" t="s">
        <v>251</v>
      </c>
      <c r="C451" s="143"/>
      <c r="D451" s="146" t="s">
        <v>169</v>
      </c>
      <c r="E451" s="147"/>
      <c r="F451" s="221">
        <v>6000</v>
      </c>
      <c r="G451" s="222"/>
      <c r="H451" s="120"/>
      <c r="I451" s="121"/>
      <c r="J451" s="120"/>
      <c r="K451" s="121"/>
      <c r="L451" s="120"/>
      <c r="M451" s="121"/>
      <c r="N451" s="126"/>
      <c r="O451" s="127"/>
    </row>
    <row r="452" spans="1:15" ht="33" customHeight="1">
      <c r="A452" s="133"/>
      <c r="B452" s="144" t="s">
        <v>252</v>
      </c>
      <c r="C452" s="145"/>
      <c r="D452" s="148"/>
      <c r="E452" s="149"/>
      <c r="F452" s="223"/>
      <c r="G452" s="224"/>
      <c r="H452" s="122"/>
      <c r="I452" s="123"/>
      <c r="J452" s="122"/>
      <c r="K452" s="123"/>
      <c r="L452" s="122"/>
      <c r="M452" s="123"/>
      <c r="N452" s="128"/>
      <c r="O452" s="129"/>
    </row>
    <row r="453" spans="1:15" ht="33" customHeight="1" thickBot="1">
      <c r="A453" s="134"/>
      <c r="B453" s="203" t="s">
        <v>272</v>
      </c>
      <c r="C453" s="204"/>
      <c r="D453" s="205"/>
      <c r="E453" s="206"/>
      <c r="F453" s="225"/>
      <c r="G453" s="226"/>
      <c r="H453" s="124"/>
      <c r="I453" s="125"/>
      <c r="J453" s="124"/>
      <c r="K453" s="125"/>
      <c r="L453" s="124"/>
      <c r="M453" s="125"/>
      <c r="N453" s="130"/>
      <c r="O453" s="131"/>
    </row>
    <row r="454" spans="1:15" ht="39.6" customHeight="1" thickBot="1">
      <c r="A454" s="39">
        <v>7</v>
      </c>
      <c r="B454" s="142" t="s">
        <v>330</v>
      </c>
      <c r="C454" s="143"/>
      <c r="D454" s="146" t="s">
        <v>169</v>
      </c>
      <c r="E454" s="147"/>
      <c r="F454" s="221">
        <v>6500</v>
      </c>
      <c r="G454" s="222"/>
      <c r="H454" s="120"/>
      <c r="I454" s="121"/>
      <c r="J454" s="120"/>
      <c r="K454" s="121"/>
      <c r="L454" s="126"/>
      <c r="M454" s="127"/>
      <c r="N454" s="120"/>
      <c r="O454" s="121"/>
    </row>
    <row r="455" spans="1:15" ht="19.5" thickBot="1">
      <c r="A455" s="5">
        <v>8</v>
      </c>
      <c r="B455" s="182" t="s">
        <v>55</v>
      </c>
      <c r="C455" s="183"/>
      <c r="D455" s="109"/>
      <c r="E455" s="110"/>
      <c r="F455" s="219">
        <v>26000</v>
      </c>
      <c r="G455" s="220"/>
      <c r="H455" s="94"/>
      <c r="I455" s="95"/>
      <c r="J455" s="94"/>
      <c r="K455" s="95"/>
      <c r="L455" s="94"/>
      <c r="M455" s="95"/>
      <c r="N455" s="180"/>
      <c r="O455" s="181"/>
    </row>
    <row r="456" spans="1:15" ht="19.5" thickBot="1">
      <c r="A456" s="154" t="s">
        <v>175</v>
      </c>
      <c r="B456" s="155"/>
      <c r="C456" s="166"/>
      <c r="D456" s="99"/>
      <c r="E456" s="100"/>
      <c r="F456" s="217">
        <v>42196</v>
      </c>
      <c r="G456" s="218"/>
      <c r="H456" s="94"/>
      <c r="I456" s="95"/>
      <c r="J456" s="94"/>
      <c r="K456" s="95"/>
      <c r="L456" s="94"/>
      <c r="M456" s="95"/>
      <c r="N456" s="94"/>
      <c r="O456" s="95"/>
    </row>
    <row r="457" spans="1:15" ht="18.600000000000001" customHeight="1" thickBot="1">
      <c r="A457" s="41" t="s">
        <v>353</v>
      </c>
      <c r="B457" s="82" t="s">
        <v>421</v>
      </c>
      <c r="C457" s="56">
        <f>2.86*3901.4*12</f>
        <v>133896.04799999998</v>
      </c>
      <c r="D457" s="90"/>
      <c r="E457" s="91"/>
      <c r="F457" s="217">
        <f>SUM(F445:G456)</f>
        <v>133896</v>
      </c>
      <c r="G457" s="218"/>
      <c r="H457" s="94"/>
      <c r="I457" s="95"/>
      <c r="J457" s="94"/>
      <c r="K457" s="95"/>
      <c r="L457" s="94"/>
      <c r="M457" s="95"/>
      <c r="N457" s="94"/>
      <c r="O457" s="95"/>
    </row>
    <row r="458" spans="1:15" ht="16.5" thickBot="1">
      <c r="A458" s="156" t="s">
        <v>273</v>
      </c>
      <c r="B458" s="157"/>
      <c r="C458" s="157"/>
      <c r="D458" s="157"/>
      <c r="E458" s="157"/>
      <c r="F458" s="157"/>
      <c r="G458" s="157"/>
      <c r="H458" s="157"/>
      <c r="I458" s="157"/>
      <c r="J458" s="157"/>
      <c r="K458" s="157"/>
      <c r="L458" s="157"/>
      <c r="M458" s="157"/>
      <c r="N458" s="157"/>
      <c r="O458" s="157"/>
    </row>
    <row r="459" spans="1:15">
      <c r="A459" s="132">
        <v>1</v>
      </c>
      <c r="B459" s="142" t="s">
        <v>257</v>
      </c>
      <c r="C459" s="143"/>
      <c r="D459" s="146" t="s">
        <v>258</v>
      </c>
      <c r="E459" s="147"/>
      <c r="F459" s="207">
        <v>20000</v>
      </c>
      <c r="G459" s="208"/>
      <c r="H459" s="120"/>
      <c r="I459" s="121"/>
      <c r="J459" s="211" t="s">
        <v>96</v>
      </c>
      <c r="K459" s="212"/>
      <c r="L459" s="120"/>
      <c r="M459" s="121"/>
      <c r="N459" s="120"/>
      <c r="O459" s="121"/>
    </row>
    <row r="460" spans="1:15" ht="15.75" thickBot="1">
      <c r="A460" s="134"/>
      <c r="B460" s="203"/>
      <c r="C460" s="204"/>
      <c r="D460" s="205"/>
      <c r="E460" s="206"/>
      <c r="F460" s="209"/>
      <c r="G460" s="210"/>
      <c r="H460" s="124"/>
      <c r="I460" s="125"/>
      <c r="J460" s="201" t="s">
        <v>163</v>
      </c>
      <c r="K460" s="202"/>
      <c r="L460" s="124"/>
      <c r="M460" s="125"/>
      <c r="N460" s="124"/>
      <c r="O460" s="125"/>
    </row>
    <row r="461" spans="1:15" ht="19.5" thickBot="1">
      <c r="A461" s="21" t="s">
        <v>344</v>
      </c>
      <c r="B461" s="182" t="s">
        <v>55</v>
      </c>
      <c r="C461" s="183"/>
      <c r="D461" s="109"/>
      <c r="E461" s="110"/>
      <c r="F461" s="194">
        <v>26000</v>
      </c>
      <c r="G461" s="195"/>
      <c r="H461" s="94"/>
      <c r="I461" s="95"/>
      <c r="J461" s="190"/>
      <c r="K461" s="191"/>
      <c r="L461" s="94"/>
      <c r="M461" s="95"/>
      <c r="N461" s="180"/>
      <c r="O461" s="181"/>
    </row>
    <row r="462" spans="1:15" ht="19.5" thickBot="1">
      <c r="A462" s="96" t="s">
        <v>175</v>
      </c>
      <c r="B462" s="97"/>
      <c r="C462" s="98"/>
      <c r="D462" s="99"/>
      <c r="E462" s="100"/>
      <c r="F462" s="186">
        <v>4560.9440000000004</v>
      </c>
      <c r="G462" s="187"/>
      <c r="H462" s="94"/>
      <c r="I462" s="95"/>
      <c r="J462" s="94"/>
      <c r="K462" s="95"/>
      <c r="L462" s="94"/>
      <c r="M462" s="95"/>
      <c r="N462" s="94"/>
      <c r="O462" s="95"/>
    </row>
    <row r="463" spans="1:15" ht="18.600000000000001" customHeight="1" thickBot="1">
      <c r="A463" s="77" t="s">
        <v>353</v>
      </c>
      <c r="B463" s="82" t="s">
        <v>423</v>
      </c>
      <c r="C463" s="78">
        <f>3.32*1269.1*12</f>
        <v>50560.943999999989</v>
      </c>
      <c r="D463" s="90"/>
      <c r="E463" s="91"/>
      <c r="F463" s="215">
        <f>SUM(F459:G462)</f>
        <v>50560.944000000003</v>
      </c>
      <c r="G463" s="216"/>
      <c r="H463" s="94"/>
      <c r="I463" s="95"/>
      <c r="J463" s="94"/>
      <c r="K463" s="95"/>
      <c r="L463" s="94"/>
      <c r="M463" s="95"/>
      <c r="N463" s="94"/>
      <c r="O463" s="95"/>
    </row>
    <row r="464" spans="1:15" ht="16.5" thickBot="1">
      <c r="A464" s="156" t="s">
        <v>274</v>
      </c>
      <c r="B464" s="157"/>
      <c r="C464" s="157"/>
      <c r="D464" s="157"/>
      <c r="E464" s="157"/>
      <c r="F464" s="157"/>
      <c r="G464" s="157"/>
      <c r="H464" s="157"/>
      <c r="I464" s="157"/>
      <c r="J464" s="157"/>
      <c r="K464" s="157"/>
      <c r="L464" s="157"/>
      <c r="M464" s="157"/>
      <c r="N464" s="157"/>
      <c r="O464" s="157"/>
    </row>
    <row r="465" spans="1:15" ht="33" customHeight="1" thickBot="1">
      <c r="A465" s="5">
        <v>1</v>
      </c>
      <c r="B465" s="182" t="s">
        <v>275</v>
      </c>
      <c r="C465" s="183"/>
      <c r="D465" s="109" t="s">
        <v>169</v>
      </c>
      <c r="E465" s="110"/>
      <c r="F465" s="194">
        <v>15000</v>
      </c>
      <c r="G465" s="195"/>
      <c r="H465" s="94"/>
      <c r="I465" s="95"/>
      <c r="J465" s="94"/>
      <c r="K465" s="95"/>
      <c r="L465" s="180"/>
      <c r="M465" s="181"/>
      <c r="N465" s="94"/>
      <c r="O465" s="95"/>
    </row>
    <row r="466" spans="1:15" ht="33" customHeight="1" thickBot="1">
      <c r="A466" s="5">
        <v>2</v>
      </c>
      <c r="B466" s="182" t="s">
        <v>276</v>
      </c>
      <c r="C466" s="183"/>
      <c r="D466" s="109" t="s">
        <v>169</v>
      </c>
      <c r="E466" s="110"/>
      <c r="F466" s="194">
        <v>500</v>
      </c>
      <c r="G466" s="195"/>
      <c r="H466" s="94"/>
      <c r="I466" s="95"/>
      <c r="J466" s="180"/>
      <c r="K466" s="181"/>
      <c r="L466" s="180"/>
      <c r="M466" s="181"/>
      <c r="N466" s="94"/>
      <c r="O466" s="95"/>
    </row>
    <row r="467" spans="1:15" ht="18.75">
      <c r="A467" s="132">
        <v>3</v>
      </c>
      <c r="B467" s="142" t="s">
        <v>277</v>
      </c>
      <c r="C467" s="143"/>
      <c r="D467" s="146" t="s">
        <v>169</v>
      </c>
      <c r="E467" s="147"/>
      <c r="F467" s="207">
        <v>5600</v>
      </c>
      <c r="G467" s="208"/>
      <c r="H467" s="120"/>
      <c r="I467" s="121"/>
      <c r="J467" s="120"/>
      <c r="K467" s="121"/>
      <c r="L467" s="126"/>
      <c r="M467" s="127"/>
      <c r="N467" s="120"/>
      <c r="O467" s="121"/>
    </row>
    <row r="468" spans="1:15" ht="18.75">
      <c r="A468" s="133"/>
      <c r="B468" s="144" t="s">
        <v>278</v>
      </c>
      <c r="C468" s="145"/>
      <c r="D468" s="148"/>
      <c r="E468" s="149"/>
      <c r="F468" s="213"/>
      <c r="G468" s="214"/>
      <c r="H468" s="122"/>
      <c r="I468" s="123"/>
      <c r="J468" s="122"/>
      <c r="K468" s="123"/>
      <c r="L468" s="128"/>
      <c r="M468" s="129"/>
      <c r="N468" s="122"/>
      <c r="O468" s="123"/>
    </row>
    <row r="469" spans="1:15" ht="27" customHeight="1" thickBot="1">
      <c r="A469" s="134"/>
      <c r="B469" s="203" t="s">
        <v>279</v>
      </c>
      <c r="C469" s="204"/>
      <c r="D469" s="205"/>
      <c r="E469" s="206"/>
      <c r="F469" s="209"/>
      <c r="G469" s="210"/>
      <c r="H469" s="124"/>
      <c r="I469" s="125"/>
      <c r="J469" s="124"/>
      <c r="K469" s="125"/>
      <c r="L469" s="130"/>
      <c r="M469" s="131"/>
      <c r="N469" s="124"/>
      <c r="O469" s="125"/>
    </row>
    <row r="470" spans="1:15" ht="16.899999999999999" customHeight="1">
      <c r="A470" s="132">
        <v>4</v>
      </c>
      <c r="B470" s="142" t="s">
        <v>265</v>
      </c>
      <c r="C470" s="143"/>
      <c r="D470" s="146" t="s">
        <v>258</v>
      </c>
      <c r="E470" s="147"/>
      <c r="F470" s="207">
        <v>20000</v>
      </c>
      <c r="G470" s="208"/>
      <c r="H470" s="120"/>
      <c r="I470" s="121"/>
      <c r="J470" s="211" t="s">
        <v>96</v>
      </c>
      <c r="K470" s="212"/>
      <c r="L470" s="120"/>
      <c r="M470" s="121"/>
      <c r="N470" s="120"/>
      <c r="O470" s="121"/>
    </row>
    <row r="471" spans="1:15" ht="15.75" thickBot="1">
      <c r="A471" s="134"/>
      <c r="B471" s="203"/>
      <c r="C471" s="204"/>
      <c r="D471" s="205"/>
      <c r="E471" s="206"/>
      <c r="F471" s="209"/>
      <c r="G471" s="210"/>
      <c r="H471" s="124"/>
      <c r="I471" s="125"/>
      <c r="J471" s="201" t="s">
        <v>163</v>
      </c>
      <c r="K471" s="202"/>
      <c r="L471" s="124"/>
      <c r="M471" s="125"/>
      <c r="N471" s="124"/>
      <c r="O471" s="125"/>
    </row>
    <row r="472" spans="1:15" ht="19.5" thickBot="1">
      <c r="A472" s="5">
        <v>5</v>
      </c>
      <c r="B472" s="182" t="s">
        <v>55</v>
      </c>
      <c r="C472" s="183"/>
      <c r="D472" s="109"/>
      <c r="E472" s="110"/>
      <c r="F472" s="194">
        <v>26000</v>
      </c>
      <c r="G472" s="195"/>
      <c r="H472" s="94"/>
      <c r="I472" s="95"/>
      <c r="J472" s="199"/>
      <c r="K472" s="200"/>
      <c r="L472" s="94"/>
      <c r="M472" s="95"/>
      <c r="N472" s="180"/>
      <c r="O472" s="181"/>
    </row>
    <row r="473" spans="1:15" ht="19.5" thickBot="1">
      <c r="A473" s="96" t="s">
        <v>175</v>
      </c>
      <c r="B473" s="97"/>
      <c r="C473" s="98"/>
      <c r="D473" s="99"/>
      <c r="E473" s="100"/>
      <c r="F473" s="194">
        <v>17379.98</v>
      </c>
      <c r="G473" s="195"/>
      <c r="H473" s="94"/>
      <c r="I473" s="95"/>
      <c r="J473" s="190"/>
      <c r="K473" s="191"/>
      <c r="L473" s="94"/>
      <c r="M473" s="95"/>
      <c r="N473" s="94"/>
      <c r="O473" s="95"/>
    </row>
    <row r="474" spans="1:15" ht="18.600000000000001" customHeight="1" thickBot="1">
      <c r="A474" s="77" t="s">
        <v>353</v>
      </c>
      <c r="B474" s="81" t="s">
        <v>424</v>
      </c>
      <c r="C474" s="83">
        <f>3.54*1988.7*12</f>
        <v>84479.97600000001</v>
      </c>
      <c r="D474" s="90"/>
      <c r="E474" s="91"/>
      <c r="F474" s="188">
        <f>SUM(F465:G473)</f>
        <v>84479.98</v>
      </c>
      <c r="G474" s="189"/>
      <c r="H474" s="94"/>
      <c r="I474" s="95"/>
      <c r="J474" s="190"/>
      <c r="K474" s="191"/>
      <c r="L474" s="94"/>
      <c r="M474" s="95"/>
      <c r="N474" s="94"/>
      <c r="O474" s="95"/>
    </row>
    <row r="475" spans="1:15" ht="19.5" thickBot="1">
      <c r="A475" s="192" t="s">
        <v>280</v>
      </c>
      <c r="B475" s="193"/>
      <c r="C475" s="193"/>
      <c r="D475" s="193"/>
      <c r="E475" s="193"/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</row>
    <row r="476" spans="1:15" ht="19.5" thickBot="1">
      <c r="A476" s="5">
        <v>1</v>
      </c>
      <c r="B476" s="182" t="s">
        <v>55</v>
      </c>
      <c r="C476" s="183"/>
      <c r="D476" s="109"/>
      <c r="E476" s="110"/>
      <c r="F476" s="194">
        <v>26000</v>
      </c>
      <c r="G476" s="195"/>
      <c r="H476" s="94"/>
      <c r="I476" s="95"/>
      <c r="J476" s="190"/>
      <c r="K476" s="191"/>
      <c r="L476" s="94"/>
      <c r="M476" s="95"/>
      <c r="N476" s="180"/>
      <c r="O476" s="181"/>
    </row>
    <row r="477" spans="1:15" ht="19.5" thickBot="1">
      <c r="A477" s="182" t="s">
        <v>266</v>
      </c>
      <c r="B477" s="198"/>
      <c r="C477" s="183"/>
      <c r="D477" s="109"/>
      <c r="E477" s="110"/>
      <c r="F477" s="194">
        <v>3982.9119999999998</v>
      </c>
      <c r="G477" s="195"/>
      <c r="H477" s="94"/>
      <c r="I477" s="95"/>
      <c r="J477" s="190"/>
      <c r="K477" s="191"/>
      <c r="L477" s="94"/>
      <c r="M477" s="95"/>
      <c r="N477" s="94"/>
      <c r="O477" s="95"/>
    </row>
    <row r="478" spans="1:15" ht="18" customHeight="1" thickBot="1">
      <c r="A478" s="79" t="s">
        <v>353</v>
      </c>
      <c r="B478" s="75" t="s">
        <v>425</v>
      </c>
      <c r="C478" s="84">
        <f>3.04*821.9*12</f>
        <v>29982.912</v>
      </c>
      <c r="D478" s="196"/>
      <c r="E478" s="197"/>
      <c r="F478" s="188">
        <f>SUM(F476:G477)</f>
        <v>29982.912</v>
      </c>
      <c r="G478" s="189"/>
      <c r="H478" s="94"/>
      <c r="I478" s="95"/>
      <c r="J478" s="190"/>
      <c r="K478" s="191"/>
      <c r="L478" s="94"/>
      <c r="M478" s="95"/>
      <c r="N478" s="94"/>
      <c r="O478" s="95"/>
    </row>
    <row r="479" spans="1:15" ht="19.5" thickBot="1">
      <c r="A479" s="192" t="s">
        <v>282</v>
      </c>
      <c r="B479" s="193"/>
      <c r="C479" s="193"/>
      <c r="D479" s="193"/>
      <c r="E479" s="193"/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</row>
    <row r="480" spans="1:15" ht="19.5" thickBot="1">
      <c r="A480" s="5">
        <v>1</v>
      </c>
      <c r="B480" s="182" t="s">
        <v>55</v>
      </c>
      <c r="C480" s="183"/>
      <c r="D480" s="109"/>
      <c r="E480" s="110"/>
      <c r="F480" s="194">
        <v>26000</v>
      </c>
      <c r="G480" s="195"/>
      <c r="H480" s="94"/>
      <c r="I480" s="95"/>
      <c r="J480" s="190"/>
      <c r="K480" s="191"/>
      <c r="L480" s="94"/>
      <c r="M480" s="95"/>
      <c r="N480" s="180"/>
      <c r="O480" s="181"/>
    </row>
    <row r="481" spans="1:15" ht="19.5" thickBot="1">
      <c r="A481" s="96" t="s">
        <v>266</v>
      </c>
      <c r="B481" s="97"/>
      <c r="C481" s="98"/>
      <c r="D481" s="99"/>
      <c r="E481" s="100"/>
      <c r="F481" s="186">
        <v>6051.3280000000004</v>
      </c>
      <c r="G481" s="187"/>
      <c r="H481" s="190"/>
      <c r="I481" s="191"/>
      <c r="J481" s="94"/>
      <c r="K481" s="95"/>
      <c r="L481" s="94"/>
      <c r="M481" s="95"/>
      <c r="N481" s="94"/>
      <c r="O481" s="95"/>
    </row>
    <row r="482" spans="1:15" ht="18" customHeight="1" thickBot="1">
      <c r="A482" s="79" t="s">
        <v>353</v>
      </c>
      <c r="B482" s="75" t="s">
        <v>426</v>
      </c>
      <c r="C482" s="84">
        <f>3.04*878.6*12</f>
        <v>32051.328000000001</v>
      </c>
      <c r="D482" s="184"/>
      <c r="E482" s="185"/>
      <c r="F482" s="186">
        <f>SUM(F480:G481)</f>
        <v>32051.328000000001</v>
      </c>
      <c r="G482" s="187"/>
      <c r="H482" s="190"/>
      <c r="I482" s="191"/>
      <c r="J482" s="94"/>
      <c r="K482" s="95"/>
      <c r="L482" s="94"/>
      <c r="M482" s="95"/>
      <c r="N482" s="94"/>
      <c r="O482" s="95"/>
    </row>
    <row r="483" spans="1:15" ht="19.5" thickBot="1">
      <c r="A483" s="192" t="s">
        <v>284</v>
      </c>
      <c r="B483" s="193"/>
      <c r="C483" s="193"/>
      <c r="D483" s="193"/>
      <c r="E483" s="193"/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</row>
    <row r="484" spans="1:15" ht="32.450000000000003" customHeight="1" thickBot="1">
      <c r="A484" s="10">
        <v>1</v>
      </c>
      <c r="B484" s="182" t="s">
        <v>283</v>
      </c>
      <c r="C484" s="183"/>
      <c r="D484" s="109" t="s">
        <v>169</v>
      </c>
      <c r="E484" s="110"/>
      <c r="F484" s="188">
        <v>5412.1</v>
      </c>
      <c r="G484" s="189"/>
      <c r="H484" s="94"/>
      <c r="I484" s="95"/>
      <c r="J484" s="190"/>
      <c r="K484" s="191"/>
      <c r="L484" s="94"/>
      <c r="M484" s="95"/>
      <c r="N484" s="180"/>
      <c r="O484" s="181"/>
    </row>
    <row r="485" spans="1:15" ht="37.15" customHeight="1" thickBot="1">
      <c r="A485" s="5">
        <v>2</v>
      </c>
      <c r="B485" s="182" t="s">
        <v>281</v>
      </c>
      <c r="C485" s="183"/>
      <c r="D485" s="109" t="s">
        <v>169</v>
      </c>
      <c r="E485" s="110"/>
      <c r="F485" s="188">
        <v>10000</v>
      </c>
      <c r="G485" s="189"/>
      <c r="H485" s="94"/>
      <c r="I485" s="95"/>
      <c r="J485" s="190"/>
      <c r="K485" s="191"/>
      <c r="L485" s="180"/>
      <c r="M485" s="181"/>
      <c r="N485" s="94"/>
      <c r="O485" s="95"/>
    </row>
    <row r="486" spans="1:15" ht="37.15" customHeight="1" thickBot="1">
      <c r="A486" s="5">
        <v>3</v>
      </c>
      <c r="B486" s="182" t="s">
        <v>55</v>
      </c>
      <c r="C486" s="183"/>
      <c r="D486" s="109"/>
      <c r="E486" s="110"/>
      <c r="F486" s="188">
        <v>26000</v>
      </c>
      <c r="G486" s="189"/>
      <c r="H486" s="94"/>
      <c r="I486" s="95"/>
      <c r="J486" s="190"/>
      <c r="K486" s="191"/>
      <c r="L486" s="94"/>
      <c r="M486" s="95"/>
      <c r="N486" s="94"/>
      <c r="O486" s="95"/>
    </row>
    <row r="487" spans="1:15" ht="19.5" thickBot="1">
      <c r="A487" s="96" t="s">
        <v>266</v>
      </c>
      <c r="B487" s="97"/>
      <c r="C487" s="98"/>
      <c r="D487" s="94"/>
      <c r="E487" s="95"/>
      <c r="F487" s="186"/>
      <c r="G487" s="187"/>
      <c r="H487" s="94"/>
      <c r="I487" s="95"/>
      <c r="J487" s="94"/>
      <c r="K487" s="95"/>
      <c r="L487" s="94"/>
      <c r="M487" s="95"/>
      <c r="N487" s="94"/>
      <c r="O487" s="95"/>
    </row>
    <row r="488" spans="1:15" ht="18" customHeight="1" thickBot="1">
      <c r="A488" s="79" t="s">
        <v>353</v>
      </c>
      <c r="B488" s="75" t="s">
        <v>427</v>
      </c>
      <c r="C488" s="83">
        <f>3.04*1135.2*12</f>
        <v>41412.096000000005</v>
      </c>
      <c r="D488" s="94"/>
      <c r="E488" s="95"/>
      <c r="F488" s="186">
        <f>SUM(F484:G487)</f>
        <v>41412.1</v>
      </c>
      <c r="G488" s="187"/>
      <c r="H488" s="94"/>
      <c r="I488" s="95"/>
      <c r="J488" s="94"/>
      <c r="K488" s="95"/>
      <c r="L488" s="94"/>
      <c r="M488" s="95"/>
      <c r="N488" s="94"/>
      <c r="O488" s="95"/>
    </row>
    <row r="489" spans="1:15" ht="16.5" thickBot="1">
      <c r="A489" s="156" t="s">
        <v>285</v>
      </c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</row>
    <row r="490" spans="1:15" ht="14.45" customHeight="1">
      <c r="A490" s="138" t="s">
        <v>228</v>
      </c>
      <c r="B490" s="139"/>
      <c r="C490" s="139"/>
      <c r="D490" s="139"/>
      <c r="E490" s="139"/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</row>
    <row r="491" spans="1:15" ht="14.45" customHeight="1">
      <c r="A491" s="162" t="s">
        <v>229</v>
      </c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</row>
    <row r="492" spans="1:15" ht="15" customHeight="1" thickBot="1">
      <c r="A492" s="164" t="s">
        <v>233</v>
      </c>
      <c r="B492" s="165"/>
      <c r="C492" s="165"/>
      <c r="D492" s="165"/>
      <c r="E492" s="165"/>
      <c r="F492" s="165"/>
      <c r="G492" s="165"/>
      <c r="H492" s="165"/>
      <c r="I492" s="165"/>
      <c r="J492" s="165"/>
      <c r="K492" s="165"/>
      <c r="L492" s="165"/>
      <c r="M492" s="165"/>
      <c r="N492" s="165"/>
      <c r="O492" s="165"/>
    </row>
    <row r="493" spans="1:15" ht="33.6" customHeight="1" thickBot="1">
      <c r="A493" s="160" t="s">
        <v>231</v>
      </c>
      <c r="B493" s="161"/>
      <c r="C493" s="161"/>
      <c r="D493" s="161"/>
      <c r="E493" s="161"/>
      <c r="F493" s="161"/>
      <c r="G493" s="161"/>
      <c r="H493" s="161"/>
      <c r="I493" s="161"/>
      <c r="J493" s="161"/>
      <c r="K493" s="161"/>
      <c r="L493" s="161"/>
      <c r="M493" s="161"/>
      <c r="N493" s="161"/>
      <c r="O493" s="161"/>
    </row>
    <row r="494" spans="1:15" ht="16.5" thickBot="1">
      <c r="A494" s="156" t="s">
        <v>286</v>
      </c>
      <c r="B494" s="157"/>
      <c r="C494" s="157"/>
      <c r="D494" s="157"/>
      <c r="E494" s="157"/>
      <c r="F494" s="157"/>
      <c r="G494" s="157"/>
      <c r="H494" s="157"/>
      <c r="I494" s="157"/>
      <c r="J494" s="157"/>
      <c r="K494" s="157"/>
      <c r="L494" s="157"/>
      <c r="M494" s="157"/>
      <c r="N494" s="157"/>
      <c r="O494" s="157"/>
    </row>
    <row r="495" spans="1:15" ht="14.45" customHeight="1">
      <c r="A495" s="138" t="s">
        <v>228</v>
      </c>
      <c r="B495" s="139"/>
      <c r="C495" s="139"/>
      <c r="D495" s="139"/>
      <c r="E495" s="139"/>
      <c r="F495" s="139"/>
      <c r="G495" s="139"/>
      <c r="H495" s="139"/>
      <c r="I495" s="139"/>
      <c r="J495" s="139"/>
      <c r="K495" s="139"/>
      <c r="L495" s="139"/>
      <c r="M495" s="139"/>
      <c r="N495" s="139"/>
      <c r="O495" s="139"/>
    </row>
    <row r="496" spans="1:15" ht="14.45" customHeight="1">
      <c r="A496" s="162" t="s">
        <v>229</v>
      </c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</row>
    <row r="497" spans="1:15" ht="15" customHeight="1" thickBot="1">
      <c r="A497" s="164" t="s">
        <v>233</v>
      </c>
      <c r="B497" s="165"/>
      <c r="C497" s="165"/>
      <c r="D497" s="165"/>
      <c r="E497" s="165"/>
      <c r="F497" s="165"/>
      <c r="G497" s="165"/>
      <c r="H497" s="165"/>
      <c r="I497" s="165"/>
      <c r="J497" s="165"/>
      <c r="K497" s="165"/>
      <c r="L497" s="165"/>
      <c r="M497" s="165"/>
      <c r="N497" s="165"/>
      <c r="O497" s="165"/>
    </row>
    <row r="498" spans="1:15" ht="36" customHeight="1" thickBot="1">
      <c r="A498" s="160" t="s">
        <v>231</v>
      </c>
      <c r="B498" s="161"/>
      <c r="C498" s="161"/>
      <c r="D498" s="161"/>
      <c r="E498" s="161"/>
      <c r="F498" s="161"/>
      <c r="G498" s="161"/>
      <c r="H498" s="161"/>
      <c r="I498" s="161"/>
      <c r="J498" s="161"/>
      <c r="K498" s="161"/>
      <c r="L498" s="161"/>
      <c r="M498" s="161"/>
      <c r="N498" s="161"/>
      <c r="O498" s="161"/>
    </row>
    <row r="499" spans="1:15" ht="16.5" thickBot="1">
      <c r="A499" s="156" t="s">
        <v>287</v>
      </c>
      <c r="B499" s="157"/>
      <c r="C499" s="157"/>
      <c r="D499" s="157"/>
      <c r="E499" s="157"/>
      <c r="F499" s="157"/>
      <c r="G499" s="157"/>
      <c r="H499" s="157"/>
      <c r="I499" s="157"/>
      <c r="J499" s="157"/>
      <c r="K499" s="157"/>
      <c r="L499" s="157"/>
      <c r="M499" s="157"/>
      <c r="N499" s="157"/>
      <c r="O499" s="157"/>
    </row>
    <row r="500" spans="1:15" ht="14.45" customHeight="1">
      <c r="A500" s="138" t="s">
        <v>228</v>
      </c>
      <c r="B500" s="139"/>
      <c r="C500" s="139"/>
      <c r="D500" s="139"/>
      <c r="E500" s="139"/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</row>
    <row r="501" spans="1:15" ht="14.45" customHeight="1">
      <c r="A501" s="162" t="s">
        <v>229</v>
      </c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</row>
    <row r="502" spans="1:15" ht="15" customHeight="1" thickBot="1">
      <c r="A502" s="164" t="s">
        <v>233</v>
      </c>
      <c r="B502" s="165"/>
      <c r="C502" s="165"/>
      <c r="D502" s="165"/>
      <c r="E502" s="165"/>
      <c r="F502" s="165"/>
      <c r="G502" s="165"/>
      <c r="H502" s="165"/>
      <c r="I502" s="165"/>
      <c r="J502" s="165"/>
      <c r="K502" s="165"/>
      <c r="L502" s="165"/>
      <c r="M502" s="165"/>
      <c r="N502" s="165"/>
      <c r="O502" s="165"/>
    </row>
    <row r="503" spans="1:15" ht="36.6" customHeight="1" thickBot="1">
      <c r="A503" s="160" t="s">
        <v>231</v>
      </c>
      <c r="B503" s="161"/>
      <c r="C503" s="161"/>
      <c r="D503" s="161"/>
      <c r="E503" s="161"/>
      <c r="F503" s="161"/>
      <c r="G503" s="161"/>
      <c r="H503" s="161"/>
      <c r="I503" s="161"/>
      <c r="J503" s="161"/>
      <c r="K503" s="161"/>
      <c r="L503" s="161"/>
      <c r="M503" s="161"/>
      <c r="N503" s="161"/>
      <c r="O503" s="161"/>
    </row>
    <row r="504" spans="1:15" ht="16.5" thickBot="1">
      <c r="A504" s="156" t="s">
        <v>288</v>
      </c>
      <c r="B504" s="157"/>
      <c r="C504" s="157"/>
      <c r="D504" s="157"/>
      <c r="E504" s="157"/>
      <c r="F504" s="157"/>
      <c r="G504" s="157"/>
      <c r="H504" s="157"/>
      <c r="I504" s="157"/>
      <c r="J504" s="157"/>
      <c r="K504" s="157"/>
      <c r="L504" s="157"/>
      <c r="M504" s="157"/>
      <c r="N504" s="157"/>
      <c r="O504" s="157"/>
    </row>
    <row r="505" spans="1:15" ht="14.45" customHeight="1">
      <c r="A505" s="138" t="s">
        <v>228</v>
      </c>
      <c r="B505" s="139"/>
      <c r="C505" s="139"/>
      <c r="D505" s="139"/>
      <c r="E505" s="139"/>
      <c r="F505" s="139"/>
      <c r="G505" s="139"/>
      <c r="H505" s="139"/>
      <c r="I505" s="139"/>
      <c r="J505" s="139"/>
      <c r="K505" s="139"/>
      <c r="L505" s="139"/>
      <c r="M505" s="139"/>
      <c r="N505" s="139"/>
      <c r="O505" s="139"/>
    </row>
    <row r="506" spans="1:15" ht="14.45" customHeight="1">
      <c r="A506" s="162" t="s">
        <v>229</v>
      </c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</row>
    <row r="507" spans="1:15" ht="15" customHeight="1" thickBot="1">
      <c r="A507" s="164" t="s">
        <v>230</v>
      </c>
      <c r="B507" s="165"/>
      <c r="C507" s="165"/>
      <c r="D507" s="165"/>
      <c r="E507" s="165"/>
      <c r="F507" s="165"/>
      <c r="G507" s="165"/>
      <c r="H507" s="165"/>
      <c r="I507" s="165"/>
      <c r="J507" s="165"/>
      <c r="K507" s="165"/>
      <c r="L507" s="165"/>
      <c r="M507" s="165"/>
      <c r="N507" s="165"/>
      <c r="O507" s="165"/>
    </row>
    <row r="508" spans="1:15" ht="31.15" customHeight="1" thickBot="1">
      <c r="A508" s="160" t="s">
        <v>231</v>
      </c>
      <c r="B508" s="161"/>
      <c r="C508" s="161"/>
      <c r="D508" s="161"/>
      <c r="E508" s="161"/>
      <c r="F508" s="161"/>
      <c r="G508" s="161"/>
      <c r="H508" s="161"/>
      <c r="I508" s="161"/>
      <c r="J508" s="161"/>
      <c r="K508" s="161"/>
      <c r="L508" s="161"/>
      <c r="M508" s="161"/>
      <c r="N508" s="161"/>
      <c r="O508" s="161"/>
    </row>
    <row r="509" spans="1:15" ht="16.5" thickBot="1">
      <c r="A509" s="156" t="s">
        <v>289</v>
      </c>
      <c r="B509" s="157"/>
      <c r="C509" s="157"/>
      <c r="D509" s="157"/>
      <c r="E509" s="157"/>
      <c r="F509" s="157"/>
      <c r="G509" s="157"/>
      <c r="H509" s="157"/>
      <c r="I509" s="157"/>
      <c r="J509" s="157"/>
      <c r="K509" s="157"/>
      <c r="L509" s="157"/>
      <c r="M509" s="157"/>
      <c r="N509" s="157"/>
      <c r="O509" s="157"/>
    </row>
    <row r="510" spans="1:15" ht="14.45" customHeight="1">
      <c r="A510" s="138" t="s">
        <v>228</v>
      </c>
      <c r="B510" s="139"/>
      <c r="C510" s="139"/>
      <c r="D510" s="139"/>
      <c r="E510" s="139"/>
      <c r="F510" s="139"/>
      <c r="G510" s="139"/>
      <c r="H510" s="139"/>
      <c r="I510" s="139"/>
      <c r="J510" s="139"/>
      <c r="K510" s="139"/>
      <c r="L510" s="139"/>
      <c r="M510" s="139"/>
      <c r="N510" s="139"/>
      <c r="O510" s="139"/>
    </row>
    <row r="511" spans="1:15" ht="14.45" customHeight="1">
      <c r="A511" s="162" t="s">
        <v>229</v>
      </c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</row>
    <row r="512" spans="1:15" ht="15" customHeight="1" thickBot="1">
      <c r="A512" s="164" t="s">
        <v>230</v>
      </c>
      <c r="B512" s="165"/>
      <c r="C512" s="165"/>
      <c r="D512" s="165"/>
      <c r="E512" s="165"/>
      <c r="F512" s="165"/>
      <c r="G512" s="165"/>
      <c r="H512" s="165"/>
      <c r="I512" s="165"/>
      <c r="J512" s="165"/>
      <c r="K512" s="165"/>
      <c r="L512" s="165"/>
      <c r="M512" s="165"/>
      <c r="N512" s="165"/>
      <c r="O512" s="165"/>
    </row>
    <row r="513" spans="1:15" ht="31.15" customHeight="1" thickBot="1">
      <c r="A513" s="160" t="s">
        <v>231</v>
      </c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</row>
    <row r="514" spans="1:15" ht="16.5" thickBot="1">
      <c r="A514" s="156" t="s">
        <v>290</v>
      </c>
      <c r="B514" s="157"/>
      <c r="C514" s="157"/>
      <c r="D514" s="157"/>
      <c r="E514" s="157"/>
      <c r="F514" s="157"/>
      <c r="G514" s="157"/>
      <c r="H514" s="157"/>
      <c r="I514" s="157"/>
      <c r="J514" s="157"/>
      <c r="K514" s="157"/>
      <c r="L514" s="157"/>
      <c r="M514" s="157"/>
      <c r="N514" s="157"/>
      <c r="O514" s="157"/>
    </row>
    <row r="515" spans="1:15" ht="14.45" customHeight="1">
      <c r="A515" s="138" t="s">
        <v>228</v>
      </c>
      <c r="B515" s="139"/>
      <c r="C515" s="139"/>
      <c r="D515" s="139"/>
      <c r="E515" s="139"/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</row>
    <row r="516" spans="1:15" ht="14.45" customHeight="1">
      <c r="A516" s="162" t="s">
        <v>229</v>
      </c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</row>
    <row r="517" spans="1:15" ht="14.45" customHeight="1" thickBot="1">
      <c r="A517" s="164" t="s">
        <v>230</v>
      </c>
      <c r="B517" s="165"/>
      <c r="C517" s="165"/>
      <c r="D517" s="165"/>
      <c r="E517" s="165"/>
      <c r="F517" s="165"/>
      <c r="G517" s="165"/>
      <c r="H517" s="165"/>
      <c r="I517" s="165"/>
      <c r="J517" s="165"/>
      <c r="K517" s="165"/>
      <c r="L517" s="165"/>
      <c r="M517" s="165"/>
      <c r="N517" s="165"/>
      <c r="O517" s="165"/>
    </row>
    <row r="518" spans="1:15" ht="31.9" customHeight="1" thickBot="1">
      <c r="A518" s="160" t="s">
        <v>231</v>
      </c>
      <c r="B518" s="161"/>
      <c r="C518" s="161"/>
      <c r="D518" s="161"/>
      <c r="E518" s="161"/>
      <c r="F518" s="161"/>
      <c r="G518" s="161"/>
      <c r="H518" s="161"/>
      <c r="I518" s="161"/>
      <c r="J518" s="161"/>
      <c r="K518" s="161"/>
      <c r="L518" s="161"/>
      <c r="M518" s="161"/>
      <c r="N518" s="161"/>
      <c r="O518" s="161"/>
    </row>
    <row r="519" spans="1:15" ht="16.5" thickBot="1">
      <c r="A519" s="156" t="s">
        <v>291</v>
      </c>
      <c r="B519" s="157"/>
      <c r="C519" s="157"/>
      <c r="D519" s="157"/>
      <c r="E519" s="157"/>
      <c r="F519" s="157"/>
      <c r="G519" s="157"/>
      <c r="H519" s="157"/>
      <c r="I519" s="157"/>
      <c r="J519" s="157"/>
      <c r="K519" s="157"/>
      <c r="L519" s="157"/>
      <c r="M519" s="157"/>
      <c r="N519" s="157"/>
      <c r="O519" s="157"/>
    </row>
    <row r="520" spans="1:15" ht="14.45" customHeight="1">
      <c r="A520" s="138" t="s">
        <v>228</v>
      </c>
      <c r="B520" s="139"/>
      <c r="C520" s="139"/>
      <c r="D520" s="139"/>
      <c r="E520" s="139"/>
      <c r="F520" s="139"/>
      <c r="G520" s="139"/>
      <c r="H520" s="139"/>
      <c r="I520" s="139"/>
      <c r="J520" s="139"/>
      <c r="K520" s="139"/>
      <c r="L520" s="139"/>
      <c r="M520" s="139"/>
      <c r="N520" s="139"/>
      <c r="O520" s="139"/>
    </row>
    <row r="521" spans="1:15" ht="14.45" customHeight="1">
      <c r="A521" s="162" t="s">
        <v>229</v>
      </c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</row>
    <row r="522" spans="1:15" ht="15" customHeight="1" thickBot="1">
      <c r="A522" s="164" t="s">
        <v>230</v>
      </c>
      <c r="B522" s="165"/>
      <c r="C522" s="165"/>
      <c r="D522" s="165"/>
      <c r="E522" s="165"/>
      <c r="F522" s="165"/>
      <c r="G522" s="165"/>
      <c r="H522" s="165"/>
      <c r="I522" s="165"/>
      <c r="J522" s="165"/>
      <c r="K522" s="165"/>
      <c r="L522" s="165"/>
      <c r="M522" s="165"/>
      <c r="N522" s="165"/>
      <c r="O522" s="165"/>
    </row>
    <row r="523" spans="1:15" ht="29.45" customHeight="1" thickBot="1">
      <c r="A523" s="160" t="s">
        <v>231</v>
      </c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</row>
    <row r="524" spans="1:15" ht="16.5" thickBot="1">
      <c r="A524" s="156" t="s">
        <v>292</v>
      </c>
      <c r="B524" s="157"/>
      <c r="C524" s="157"/>
      <c r="D524" s="157"/>
      <c r="E524" s="157"/>
      <c r="F524" s="157"/>
      <c r="G524" s="157"/>
      <c r="H524" s="157"/>
      <c r="I524" s="157"/>
      <c r="J524" s="157"/>
      <c r="K524" s="157"/>
      <c r="L524" s="157"/>
      <c r="M524" s="157"/>
      <c r="N524" s="157"/>
      <c r="O524" s="157"/>
    </row>
    <row r="525" spans="1:15" ht="14.45" customHeight="1">
      <c r="A525" s="138" t="s">
        <v>228</v>
      </c>
      <c r="B525" s="139"/>
      <c r="C525" s="139"/>
      <c r="D525" s="139"/>
      <c r="E525" s="139"/>
      <c r="F525" s="139"/>
      <c r="G525" s="139"/>
      <c r="H525" s="139"/>
      <c r="I525" s="139"/>
      <c r="J525" s="139"/>
      <c r="K525" s="139"/>
      <c r="L525" s="139"/>
      <c r="M525" s="139"/>
      <c r="N525" s="139"/>
      <c r="O525" s="139"/>
    </row>
    <row r="526" spans="1:15" ht="14.45" customHeight="1">
      <c r="A526" s="162" t="s">
        <v>229</v>
      </c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</row>
    <row r="527" spans="1:15" ht="15" customHeight="1" thickBot="1">
      <c r="A527" s="164" t="s">
        <v>293</v>
      </c>
      <c r="B527" s="165"/>
      <c r="C527" s="165"/>
      <c r="D527" s="165"/>
      <c r="E527" s="165"/>
      <c r="F527" s="165"/>
      <c r="G527" s="165"/>
      <c r="H527" s="165"/>
      <c r="I527" s="165"/>
      <c r="J527" s="165"/>
      <c r="K527" s="165"/>
      <c r="L527" s="165"/>
      <c r="M527" s="165"/>
      <c r="N527" s="165"/>
      <c r="O527" s="165"/>
    </row>
    <row r="528" spans="1:15" ht="31.15" customHeight="1" thickBot="1">
      <c r="A528" s="160" t="s">
        <v>231</v>
      </c>
      <c r="B528" s="161"/>
      <c r="C528" s="161"/>
      <c r="D528" s="161"/>
      <c r="E528" s="161"/>
      <c r="F528" s="161"/>
      <c r="G528" s="161"/>
      <c r="H528" s="161"/>
      <c r="I528" s="161"/>
      <c r="J528" s="161"/>
      <c r="K528" s="161"/>
      <c r="L528" s="161"/>
      <c r="M528" s="161"/>
      <c r="N528" s="161"/>
      <c r="O528" s="161"/>
    </row>
    <row r="529" spans="1:15" ht="16.5" thickBot="1">
      <c r="A529" s="156" t="s">
        <v>294</v>
      </c>
      <c r="B529" s="157"/>
      <c r="C529" s="157"/>
      <c r="D529" s="157"/>
      <c r="E529" s="157"/>
      <c r="F529" s="157"/>
      <c r="G529" s="157"/>
      <c r="H529" s="157"/>
      <c r="I529" s="157"/>
      <c r="J529" s="157"/>
      <c r="K529" s="157"/>
      <c r="L529" s="157"/>
      <c r="M529" s="157"/>
      <c r="N529" s="157"/>
      <c r="O529" s="157"/>
    </row>
    <row r="530" spans="1:15" ht="14.45" customHeight="1">
      <c r="A530" s="138" t="s">
        <v>228</v>
      </c>
      <c r="B530" s="139"/>
      <c r="C530" s="139"/>
      <c r="D530" s="139"/>
      <c r="E530" s="139"/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</row>
    <row r="531" spans="1:15" ht="14.45" customHeight="1">
      <c r="A531" s="162" t="s">
        <v>229</v>
      </c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</row>
    <row r="532" spans="1:15" ht="15" customHeight="1" thickBot="1">
      <c r="A532" s="164" t="s">
        <v>293</v>
      </c>
      <c r="B532" s="165"/>
      <c r="C532" s="165"/>
      <c r="D532" s="165"/>
      <c r="E532" s="165"/>
      <c r="F532" s="165"/>
      <c r="G532" s="165"/>
      <c r="H532" s="165"/>
      <c r="I532" s="165"/>
      <c r="J532" s="165"/>
      <c r="K532" s="165"/>
      <c r="L532" s="165"/>
      <c r="M532" s="165"/>
      <c r="N532" s="165"/>
      <c r="O532" s="165"/>
    </row>
    <row r="533" spans="1:15" ht="36" customHeight="1" thickBot="1">
      <c r="A533" s="160" t="s">
        <v>231</v>
      </c>
      <c r="B533" s="161"/>
      <c r="C533" s="161"/>
      <c r="D533" s="161"/>
      <c r="E533" s="161"/>
      <c r="F533" s="161"/>
      <c r="G533" s="161"/>
      <c r="H533" s="161"/>
      <c r="I533" s="161"/>
      <c r="J533" s="161"/>
      <c r="K533" s="161"/>
      <c r="L533" s="161"/>
      <c r="M533" s="161"/>
      <c r="N533" s="161"/>
      <c r="O533" s="161"/>
    </row>
    <row r="534" spans="1:15" ht="16.5" thickBot="1">
      <c r="A534" s="156" t="s">
        <v>295</v>
      </c>
      <c r="B534" s="157"/>
      <c r="C534" s="157"/>
      <c r="D534" s="157"/>
      <c r="E534" s="157"/>
      <c r="F534" s="157"/>
      <c r="G534" s="157"/>
      <c r="H534" s="157"/>
      <c r="I534" s="157"/>
      <c r="J534" s="157"/>
      <c r="K534" s="157"/>
      <c r="L534" s="157"/>
      <c r="M534" s="157"/>
      <c r="N534" s="157"/>
      <c r="O534" s="157"/>
    </row>
    <row r="535" spans="1:15" ht="14.45" customHeight="1">
      <c r="A535" s="138" t="s">
        <v>228</v>
      </c>
      <c r="B535" s="139"/>
      <c r="C535" s="139"/>
      <c r="D535" s="139"/>
      <c r="E535" s="139"/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</row>
    <row r="536" spans="1:15" ht="14.45" customHeight="1">
      <c r="A536" s="162" t="s">
        <v>229</v>
      </c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</row>
    <row r="537" spans="1:15" ht="15" customHeight="1" thickBot="1">
      <c r="A537" s="164" t="s">
        <v>293</v>
      </c>
      <c r="B537" s="165"/>
      <c r="C537" s="165"/>
      <c r="D537" s="165"/>
      <c r="E537" s="165"/>
      <c r="F537" s="165"/>
      <c r="G537" s="165"/>
      <c r="H537" s="165"/>
      <c r="I537" s="165"/>
      <c r="J537" s="165"/>
      <c r="K537" s="165"/>
      <c r="L537" s="165"/>
      <c r="M537" s="165"/>
      <c r="N537" s="165"/>
      <c r="O537" s="165"/>
    </row>
    <row r="538" spans="1:15" ht="33" customHeight="1" thickBot="1">
      <c r="A538" s="160" t="s">
        <v>231</v>
      </c>
      <c r="B538" s="161"/>
      <c r="C538" s="161"/>
      <c r="D538" s="161"/>
      <c r="E538" s="161"/>
      <c r="F538" s="161"/>
      <c r="G538" s="161"/>
      <c r="H538" s="161"/>
      <c r="I538" s="161"/>
      <c r="J538" s="161"/>
      <c r="K538" s="161"/>
      <c r="L538" s="161"/>
      <c r="M538" s="161"/>
      <c r="N538" s="161"/>
      <c r="O538" s="161"/>
    </row>
    <row r="539" spans="1:15" ht="16.5" thickBot="1">
      <c r="A539" s="156" t="s">
        <v>296</v>
      </c>
      <c r="B539" s="157"/>
      <c r="C539" s="157"/>
      <c r="D539" s="157"/>
      <c r="E539" s="157"/>
      <c r="F539" s="157"/>
      <c r="G539" s="157"/>
      <c r="H539" s="157"/>
      <c r="I539" s="157"/>
      <c r="J539" s="157"/>
      <c r="K539" s="157"/>
      <c r="L539" s="157"/>
      <c r="M539" s="157"/>
      <c r="N539" s="157"/>
      <c r="O539" s="157"/>
    </row>
    <row r="540" spans="1:15" ht="14.45" customHeight="1">
      <c r="A540" s="138" t="s">
        <v>228</v>
      </c>
      <c r="B540" s="139"/>
      <c r="C540" s="139"/>
      <c r="D540" s="139"/>
      <c r="E540" s="139"/>
      <c r="F540" s="139"/>
      <c r="G540" s="139"/>
      <c r="H540" s="139"/>
      <c r="I540" s="139"/>
      <c r="J540" s="139"/>
      <c r="K540" s="139"/>
      <c r="L540" s="139"/>
      <c r="M540" s="139"/>
      <c r="N540" s="139"/>
      <c r="O540" s="139"/>
    </row>
    <row r="541" spans="1:15" ht="14.45" customHeight="1">
      <c r="A541" s="162" t="s">
        <v>229</v>
      </c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</row>
    <row r="542" spans="1:15" ht="15" customHeight="1" thickBot="1">
      <c r="A542" s="164" t="s">
        <v>293</v>
      </c>
      <c r="B542" s="165"/>
      <c r="C542" s="165"/>
      <c r="D542" s="165"/>
      <c r="E542" s="165"/>
      <c r="F542" s="165"/>
      <c r="G542" s="165"/>
      <c r="H542" s="165"/>
      <c r="I542" s="165"/>
      <c r="J542" s="165"/>
      <c r="K542" s="165"/>
      <c r="L542" s="165"/>
      <c r="M542" s="165"/>
      <c r="N542" s="165"/>
      <c r="O542" s="165"/>
    </row>
    <row r="543" spans="1:15" ht="33" customHeight="1" thickBot="1">
      <c r="A543" s="160" t="s">
        <v>231</v>
      </c>
      <c r="B543" s="161"/>
      <c r="C543" s="161"/>
      <c r="D543" s="161"/>
      <c r="E543" s="161"/>
      <c r="F543" s="161"/>
      <c r="G543" s="161"/>
      <c r="H543" s="161"/>
      <c r="I543" s="161"/>
      <c r="J543" s="161"/>
      <c r="K543" s="161"/>
      <c r="L543" s="161"/>
      <c r="M543" s="161"/>
      <c r="N543" s="161"/>
      <c r="O543" s="161"/>
    </row>
    <row r="544" spans="1:15" ht="16.5" thickBot="1">
      <c r="A544" s="156" t="s">
        <v>297</v>
      </c>
      <c r="B544" s="157"/>
      <c r="C544" s="157"/>
      <c r="D544" s="157"/>
      <c r="E544" s="157"/>
      <c r="F544" s="157"/>
      <c r="G544" s="157"/>
      <c r="H544" s="157"/>
      <c r="I544" s="157"/>
      <c r="J544" s="157"/>
      <c r="K544" s="157"/>
      <c r="L544" s="157"/>
      <c r="M544" s="157"/>
      <c r="N544" s="157"/>
      <c r="O544" s="157"/>
    </row>
    <row r="545" spans="1:15" ht="14.45" customHeight="1">
      <c r="A545" s="138" t="s">
        <v>228</v>
      </c>
      <c r="B545" s="139"/>
      <c r="C545" s="139"/>
      <c r="D545" s="139"/>
      <c r="E545" s="139"/>
      <c r="F545" s="139"/>
      <c r="G545" s="139"/>
      <c r="H545" s="139"/>
      <c r="I545" s="139"/>
      <c r="J545" s="139"/>
      <c r="K545" s="139"/>
      <c r="L545" s="139"/>
      <c r="M545" s="139"/>
      <c r="N545" s="139"/>
      <c r="O545" s="139"/>
    </row>
    <row r="546" spans="1:15" ht="14.45" customHeight="1">
      <c r="A546" s="162" t="s">
        <v>229</v>
      </c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</row>
    <row r="547" spans="1:15" ht="15" customHeight="1" thickBot="1">
      <c r="A547" s="164" t="s">
        <v>293</v>
      </c>
      <c r="B547" s="165"/>
      <c r="C547" s="165"/>
      <c r="D547" s="165"/>
      <c r="E547" s="165"/>
      <c r="F547" s="165"/>
      <c r="G547" s="165"/>
      <c r="H547" s="165"/>
      <c r="I547" s="165"/>
      <c r="J547" s="165"/>
      <c r="K547" s="165"/>
      <c r="L547" s="165"/>
      <c r="M547" s="165"/>
      <c r="N547" s="165"/>
      <c r="O547" s="165"/>
    </row>
    <row r="548" spans="1:15" ht="30.6" customHeight="1" thickBot="1">
      <c r="A548" s="160" t="s">
        <v>231</v>
      </c>
      <c r="B548" s="161"/>
      <c r="C548" s="161"/>
      <c r="D548" s="161"/>
      <c r="E548" s="161"/>
      <c r="F548" s="161"/>
      <c r="G548" s="161"/>
      <c r="H548" s="161"/>
      <c r="I548" s="161"/>
      <c r="J548" s="161"/>
      <c r="K548" s="161"/>
      <c r="L548" s="161"/>
      <c r="M548" s="161"/>
      <c r="N548" s="161"/>
      <c r="O548" s="161"/>
    </row>
    <row r="549" spans="1:15" ht="16.5" thickBot="1">
      <c r="A549" s="156" t="s">
        <v>298</v>
      </c>
      <c r="B549" s="157"/>
      <c r="C549" s="157"/>
      <c r="D549" s="157"/>
      <c r="E549" s="157"/>
      <c r="F549" s="157"/>
      <c r="G549" s="157"/>
      <c r="H549" s="157"/>
      <c r="I549" s="157"/>
      <c r="J549" s="157"/>
      <c r="K549" s="157"/>
      <c r="L549" s="157"/>
      <c r="M549" s="157"/>
      <c r="N549" s="157"/>
      <c r="O549" s="157"/>
    </row>
    <row r="550" spans="1:15" ht="29.45" customHeight="1" thickBot="1">
      <c r="A550" s="8">
        <v>1</v>
      </c>
      <c r="B550" s="182" t="s">
        <v>299</v>
      </c>
      <c r="C550" s="183"/>
      <c r="D550" s="109" t="s">
        <v>169</v>
      </c>
      <c r="E550" s="110"/>
      <c r="F550" s="178">
        <v>120000</v>
      </c>
      <c r="G550" s="179"/>
      <c r="H550" s="94"/>
      <c r="I550" s="95"/>
      <c r="J550" s="94"/>
      <c r="K550" s="95"/>
      <c r="L550" s="11"/>
      <c r="M550" s="17"/>
      <c r="N550" s="14"/>
      <c r="O550" s="12"/>
    </row>
    <row r="551" spans="1:15" ht="29.45" customHeight="1" thickBot="1">
      <c r="A551" s="85">
        <v>2</v>
      </c>
      <c r="B551" s="174" t="s">
        <v>300</v>
      </c>
      <c r="C551" s="175"/>
      <c r="D551" s="176" t="s">
        <v>27</v>
      </c>
      <c r="E551" s="177"/>
      <c r="F551" s="178">
        <v>20000</v>
      </c>
      <c r="G551" s="179"/>
      <c r="H551" s="94"/>
      <c r="I551" s="95"/>
      <c r="J551" s="94"/>
      <c r="K551" s="95"/>
      <c r="L551" s="180"/>
      <c r="M551" s="181"/>
      <c r="N551" s="94"/>
      <c r="O551" s="95"/>
    </row>
    <row r="552" spans="1:15" ht="18.600000000000001" customHeight="1" thickBot="1">
      <c r="A552" s="96" t="s">
        <v>266</v>
      </c>
      <c r="B552" s="97"/>
      <c r="C552" s="98"/>
      <c r="D552" s="99"/>
      <c r="E552" s="100"/>
      <c r="F552" s="186"/>
      <c r="G552" s="187"/>
      <c r="H552" s="94"/>
      <c r="I552" s="95"/>
      <c r="J552" s="94"/>
      <c r="K552" s="95"/>
      <c r="L552" s="94"/>
      <c r="M552" s="95"/>
      <c r="N552" s="94"/>
      <c r="O552" s="95"/>
    </row>
    <row r="553" spans="1:15" ht="18" customHeight="1" thickBot="1">
      <c r="A553" s="76" t="s">
        <v>301</v>
      </c>
      <c r="B553" s="75" t="s">
        <v>428</v>
      </c>
      <c r="C553" s="89">
        <f>4.05*755.7*12</f>
        <v>36727.020000000004</v>
      </c>
      <c r="D553" s="184"/>
      <c r="E553" s="185"/>
      <c r="F553" s="186">
        <f>SUM(F550:G552)</f>
        <v>140000</v>
      </c>
      <c r="G553" s="187"/>
      <c r="H553" s="94"/>
      <c r="I553" s="95"/>
      <c r="J553" s="94"/>
      <c r="K553" s="95"/>
      <c r="L553" s="94"/>
      <c r="M553" s="95"/>
      <c r="N553" s="94"/>
      <c r="O553" s="95"/>
    </row>
    <row r="554" spans="1:15" ht="16.5" thickBot="1">
      <c r="A554" s="156" t="s">
        <v>302</v>
      </c>
      <c r="B554" s="157"/>
      <c r="C554" s="157"/>
      <c r="D554" s="157"/>
      <c r="E554" s="157"/>
      <c r="F554" s="157"/>
      <c r="G554" s="157"/>
      <c r="H554" s="157"/>
      <c r="I554" s="157"/>
      <c r="J554" s="157"/>
      <c r="K554" s="157"/>
      <c r="L554" s="157"/>
      <c r="M554" s="157"/>
      <c r="N554" s="157"/>
      <c r="O554" s="157"/>
    </row>
    <row r="555" spans="1:15" ht="14.45" customHeight="1">
      <c r="A555" s="138" t="s">
        <v>228</v>
      </c>
      <c r="B555" s="139"/>
      <c r="C555" s="139"/>
      <c r="D555" s="139"/>
      <c r="E555" s="139"/>
      <c r="F555" s="139"/>
      <c r="G555" s="139"/>
      <c r="H555" s="139"/>
      <c r="I555" s="139"/>
      <c r="J555" s="139"/>
      <c r="K555" s="139"/>
      <c r="L555" s="139"/>
      <c r="M555" s="139"/>
      <c r="N555" s="139"/>
      <c r="O555" s="139"/>
    </row>
    <row r="556" spans="1:15" ht="14.45" customHeight="1">
      <c r="A556" s="162" t="s">
        <v>229</v>
      </c>
      <c r="B556" s="163"/>
      <c r="C556" s="163"/>
      <c r="D556" s="163"/>
      <c r="E556" s="163"/>
      <c r="F556" s="163"/>
      <c r="G556" s="163"/>
      <c r="H556" s="163"/>
      <c r="I556" s="163"/>
      <c r="J556" s="163"/>
      <c r="K556" s="163"/>
      <c r="L556" s="163"/>
      <c r="M556" s="163"/>
      <c r="N556" s="163"/>
      <c r="O556" s="163"/>
    </row>
    <row r="557" spans="1:15" ht="15" customHeight="1" thickBot="1">
      <c r="A557" s="164" t="s">
        <v>327</v>
      </c>
      <c r="B557" s="165"/>
      <c r="C557" s="165"/>
      <c r="D557" s="165"/>
      <c r="E557" s="165"/>
      <c r="F557" s="165"/>
      <c r="G557" s="165"/>
      <c r="H557" s="165"/>
      <c r="I557" s="165"/>
      <c r="J557" s="165"/>
      <c r="K557" s="165"/>
      <c r="L557" s="165"/>
      <c r="M557" s="165"/>
      <c r="N557" s="165"/>
      <c r="O557" s="165"/>
    </row>
    <row r="558" spans="1:15" ht="30.6" customHeight="1" thickBot="1">
      <c r="A558" s="160" t="s">
        <v>231</v>
      </c>
      <c r="B558" s="161"/>
      <c r="C558" s="161"/>
      <c r="D558" s="161"/>
      <c r="E558" s="161"/>
      <c r="F558" s="161"/>
      <c r="G558" s="161"/>
      <c r="H558" s="161"/>
      <c r="I558" s="161"/>
      <c r="J558" s="161"/>
      <c r="K558" s="161"/>
      <c r="L558" s="161"/>
      <c r="M558" s="161"/>
      <c r="N558" s="161"/>
      <c r="O558" s="161"/>
    </row>
    <row r="559" spans="1:15" ht="16.5" thickBot="1">
      <c r="A559" s="156" t="s">
        <v>303</v>
      </c>
      <c r="B559" s="157"/>
      <c r="C559" s="157"/>
      <c r="D559" s="157"/>
      <c r="E559" s="157"/>
      <c r="F559" s="157"/>
      <c r="G559" s="157"/>
      <c r="H559" s="157"/>
      <c r="I559" s="157"/>
      <c r="J559" s="157"/>
      <c r="K559" s="157"/>
      <c r="L559" s="157"/>
      <c r="M559" s="157"/>
      <c r="N559" s="157"/>
      <c r="O559" s="157"/>
    </row>
    <row r="560" spans="1:15" ht="14.45" customHeight="1">
      <c r="A560" s="138" t="s">
        <v>228</v>
      </c>
      <c r="B560" s="139"/>
      <c r="C560" s="139"/>
      <c r="D560" s="139"/>
      <c r="E560" s="139"/>
      <c r="F560" s="139"/>
      <c r="G560" s="139"/>
      <c r="H560" s="139"/>
      <c r="I560" s="139"/>
      <c r="J560" s="139"/>
      <c r="K560" s="139"/>
      <c r="L560" s="139"/>
      <c r="M560" s="139"/>
      <c r="N560" s="139"/>
      <c r="O560" s="139"/>
    </row>
    <row r="561" spans="1:15" ht="14.45" customHeight="1">
      <c r="A561" s="162" t="s">
        <v>229</v>
      </c>
      <c r="B561" s="163"/>
      <c r="C561" s="163"/>
      <c r="D561" s="163"/>
      <c r="E561" s="163"/>
      <c r="F561" s="163"/>
      <c r="G561" s="163"/>
      <c r="H561" s="163"/>
      <c r="I561" s="163"/>
      <c r="J561" s="163"/>
      <c r="K561" s="163"/>
      <c r="L561" s="163"/>
      <c r="M561" s="163"/>
      <c r="N561" s="163"/>
      <c r="O561" s="163"/>
    </row>
    <row r="562" spans="1:15" ht="15" customHeight="1" thickBot="1">
      <c r="A562" s="164" t="s">
        <v>327</v>
      </c>
      <c r="B562" s="165"/>
      <c r="C562" s="165"/>
      <c r="D562" s="165"/>
      <c r="E562" s="165"/>
      <c r="F562" s="165"/>
      <c r="G562" s="165"/>
      <c r="H562" s="165"/>
      <c r="I562" s="165"/>
      <c r="J562" s="165"/>
      <c r="K562" s="165"/>
      <c r="L562" s="165"/>
      <c r="M562" s="165"/>
      <c r="N562" s="165"/>
      <c r="O562" s="165"/>
    </row>
    <row r="563" spans="1:15" ht="34.15" customHeight="1" thickBot="1">
      <c r="A563" s="160" t="s">
        <v>231</v>
      </c>
      <c r="B563" s="161"/>
      <c r="C563" s="161"/>
      <c r="D563" s="161"/>
      <c r="E563" s="161"/>
      <c r="F563" s="161"/>
      <c r="G563" s="161"/>
      <c r="H563" s="161"/>
      <c r="I563" s="161"/>
      <c r="J563" s="161"/>
      <c r="K563" s="161"/>
      <c r="L563" s="161"/>
      <c r="M563" s="161"/>
      <c r="N563" s="161"/>
      <c r="O563" s="161"/>
    </row>
    <row r="564" spans="1:15" ht="16.5" thickBot="1">
      <c r="A564" s="156" t="s">
        <v>304</v>
      </c>
      <c r="B564" s="157"/>
      <c r="C564" s="157"/>
      <c r="D564" s="157"/>
      <c r="E564" s="157"/>
      <c r="F564" s="157"/>
      <c r="G564" s="157"/>
      <c r="H564" s="157"/>
      <c r="I564" s="157"/>
      <c r="J564" s="157"/>
      <c r="K564" s="157"/>
      <c r="L564" s="157"/>
      <c r="M564" s="157"/>
      <c r="N564" s="157"/>
      <c r="O564" s="157"/>
    </row>
    <row r="565" spans="1:15" ht="14.45" customHeight="1">
      <c r="A565" s="138" t="s">
        <v>228</v>
      </c>
      <c r="B565" s="139"/>
      <c r="C565" s="139"/>
      <c r="D565" s="139"/>
      <c r="E565" s="139"/>
      <c r="F565" s="139"/>
      <c r="G565" s="139"/>
      <c r="H565" s="139"/>
      <c r="I565" s="139"/>
      <c r="J565" s="139"/>
      <c r="K565" s="139"/>
      <c r="L565" s="139"/>
      <c r="M565" s="139"/>
      <c r="N565" s="139"/>
      <c r="O565" s="139"/>
    </row>
    <row r="566" spans="1:15" ht="14.45" customHeight="1">
      <c r="A566" s="162" t="s">
        <v>229</v>
      </c>
      <c r="B566" s="163"/>
      <c r="C566" s="163"/>
      <c r="D566" s="163"/>
      <c r="E566" s="163"/>
      <c r="F566" s="163"/>
      <c r="G566" s="163"/>
      <c r="H566" s="163"/>
      <c r="I566" s="163"/>
      <c r="J566" s="163"/>
      <c r="K566" s="163"/>
      <c r="L566" s="163"/>
      <c r="M566" s="163"/>
      <c r="N566" s="163"/>
      <c r="O566" s="163"/>
    </row>
    <row r="567" spans="1:15" ht="15" customHeight="1" thickBot="1">
      <c r="A567" s="164" t="s">
        <v>327</v>
      </c>
      <c r="B567" s="165"/>
      <c r="C567" s="165"/>
      <c r="D567" s="165"/>
      <c r="E567" s="165"/>
      <c r="F567" s="165"/>
      <c r="G567" s="165"/>
      <c r="H567" s="165"/>
      <c r="I567" s="165"/>
      <c r="J567" s="165"/>
      <c r="K567" s="165"/>
      <c r="L567" s="165"/>
      <c r="M567" s="165"/>
      <c r="N567" s="165"/>
      <c r="O567" s="165"/>
    </row>
    <row r="568" spans="1:15" ht="33.6" customHeight="1" thickBot="1">
      <c r="A568" s="160" t="s">
        <v>231</v>
      </c>
      <c r="B568" s="161"/>
      <c r="C568" s="161"/>
      <c r="D568" s="161"/>
      <c r="E568" s="161"/>
      <c r="F568" s="161"/>
      <c r="G568" s="161"/>
      <c r="H568" s="161"/>
      <c r="I568" s="161"/>
      <c r="J568" s="161"/>
      <c r="K568" s="161"/>
      <c r="L568" s="161"/>
      <c r="M568" s="161"/>
      <c r="N568" s="161"/>
      <c r="O568" s="161"/>
    </row>
    <row r="569" spans="1:15" ht="16.5" thickBot="1">
      <c r="A569" s="156" t="s">
        <v>305</v>
      </c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</row>
    <row r="570" spans="1:15" ht="14.45" customHeight="1">
      <c r="A570" s="138" t="s">
        <v>228</v>
      </c>
      <c r="B570" s="139"/>
      <c r="C570" s="139"/>
      <c r="D570" s="139"/>
      <c r="E570" s="139"/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</row>
    <row r="571" spans="1:15" ht="14.45" customHeight="1">
      <c r="A571" s="162" t="s">
        <v>229</v>
      </c>
      <c r="B571" s="163"/>
      <c r="C571" s="163"/>
      <c r="D571" s="163"/>
      <c r="E571" s="163"/>
      <c r="F571" s="163"/>
      <c r="G571" s="163"/>
      <c r="H571" s="163"/>
      <c r="I571" s="163"/>
      <c r="J571" s="163"/>
      <c r="K571" s="163"/>
      <c r="L571" s="163"/>
      <c r="M571" s="163"/>
      <c r="N571" s="163"/>
      <c r="O571" s="163"/>
    </row>
    <row r="572" spans="1:15" ht="15" customHeight="1" thickBot="1">
      <c r="A572" s="164" t="s">
        <v>327</v>
      </c>
      <c r="B572" s="165"/>
      <c r="C572" s="165"/>
      <c r="D572" s="165"/>
      <c r="E572" s="165"/>
      <c r="F572" s="165"/>
      <c r="G572" s="165"/>
      <c r="H572" s="165"/>
      <c r="I572" s="165"/>
      <c r="J572" s="165"/>
      <c r="K572" s="165"/>
      <c r="L572" s="165"/>
      <c r="M572" s="165"/>
      <c r="N572" s="165"/>
      <c r="O572" s="165"/>
    </row>
    <row r="573" spans="1:15" ht="30.6" customHeight="1" thickBot="1">
      <c r="A573" s="160" t="s">
        <v>231</v>
      </c>
      <c r="B573" s="161"/>
      <c r="C573" s="161"/>
      <c r="D573" s="161"/>
      <c r="E573" s="161"/>
      <c r="F573" s="161"/>
      <c r="G573" s="161"/>
      <c r="H573" s="161"/>
      <c r="I573" s="161"/>
      <c r="J573" s="161"/>
      <c r="K573" s="161"/>
      <c r="L573" s="161"/>
      <c r="M573" s="161"/>
      <c r="N573" s="161"/>
      <c r="O573" s="161"/>
    </row>
    <row r="574" spans="1:15" ht="16.5" thickBot="1">
      <c r="A574" s="156" t="s">
        <v>306</v>
      </c>
      <c r="B574" s="157"/>
      <c r="C574" s="157"/>
      <c r="D574" s="157"/>
      <c r="E574" s="157"/>
      <c r="F574" s="157"/>
      <c r="G574" s="157"/>
      <c r="H574" s="157"/>
      <c r="I574" s="157"/>
      <c r="J574" s="157"/>
      <c r="K574" s="157"/>
      <c r="L574" s="157"/>
      <c r="M574" s="157"/>
      <c r="N574" s="157"/>
      <c r="O574" s="157"/>
    </row>
    <row r="575" spans="1:15" ht="14.45" customHeight="1">
      <c r="A575" s="138" t="s">
        <v>228</v>
      </c>
      <c r="B575" s="139"/>
      <c r="C575" s="139"/>
      <c r="D575" s="139"/>
      <c r="E575" s="139"/>
      <c r="F575" s="139"/>
      <c r="G575" s="139"/>
      <c r="H575" s="139"/>
      <c r="I575" s="139"/>
      <c r="J575" s="139"/>
      <c r="K575" s="139"/>
      <c r="L575" s="139"/>
      <c r="M575" s="139"/>
      <c r="N575" s="139"/>
      <c r="O575" s="139"/>
    </row>
    <row r="576" spans="1:15" ht="14.45" customHeight="1">
      <c r="A576" s="162" t="s">
        <v>229</v>
      </c>
      <c r="B576" s="163"/>
      <c r="C576" s="163"/>
      <c r="D576" s="163"/>
      <c r="E576" s="163"/>
      <c r="F576" s="163"/>
      <c r="G576" s="163"/>
      <c r="H576" s="163"/>
      <c r="I576" s="163"/>
      <c r="J576" s="163"/>
      <c r="K576" s="163"/>
      <c r="L576" s="163"/>
      <c r="M576" s="163"/>
      <c r="N576" s="163"/>
      <c r="O576" s="163"/>
    </row>
    <row r="577" spans="1:15" ht="15" customHeight="1" thickBot="1">
      <c r="A577" s="164" t="s">
        <v>328</v>
      </c>
      <c r="B577" s="165"/>
      <c r="C577" s="165"/>
      <c r="D577" s="165"/>
      <c r="E577" s="165"/>
      <c r="F577" s="165"/>
      <c r="G577" s="165"/>
      <c r="H577" s="165"/>
      <c r="I577" s="165"/>
      <c r="J577" s="165"/>
      <c r="K577" s="165"/>
      <c r="L577" s="165"/>
      <c r="M577" s="165"/>
      <c r="N577" s="165"/>
      <c r="O577" s="165"/>
    </row>
    <row r="578" spans="1:15" ht="34.9" customHeight="1" thickBot="1">
      <c r="A578" s="160" t="s">
        <v>231</v>
      </c>
      <c r="B578" s="161"/>
      <c r="C578" s="161"/>
      <c r="D578" s="161"/>
      <c r="E578" s="161"/>
      <c r="F578" s="161"/>
      <c r="G578" s="161"/>
      <c r="H578" s="161"/>
      <c r="I578" s="161"/>
      <c r="J578" s="161"/>
      <c r="K578" s="161"/>
      <c r="L578" s="161"/>
      <c r="M578" s="161"/>
      <c r="N578" s="161"/>
      <c r="O578" s="161"/>
    </row>
    <row r="579" spans="1:15" ht="16.5" thickBot="1">
      <c r="A579" s="156" t="s">
        <v>307</v>
      </c>
      <c r="B579" s="157"/>
      <c r="C579" s="157"/>
      <c r="D579" s="157"/>
      <c r="E579" s="157"/>
      <c r="F579" s="157"/>
      <c r="G579" s="157"/>
      <c r="H579" s="157"/>
      <c r="I579" s="157"/>
      <c r="J579" s="157"/>
      <c r="K579" s="157"/>
      <c r="L579" s="157"/>
      <c r="M579" s="157"/>
      <c r="N579" s="157"/>
      <c r="O579" s="157"/>
    </row>
    <row r="580" spans="1:15" ht="14.45" customHeight="1">
      <c r="A580" s="138" t="s">
        <v>228</v>
      </c>
      <c r="B580" s="139"/>
      <c r="C580" s="139"/>
      <c r="D580" s="139"/>
      <c r="E580" s="139"/>
      <c r="F580" s="139"/>
      <c r="G580" s="139"/>
      <c r="H580" s="139"/>
      <c r="I580" s="139"/>
      <c r="J580" s="139"/>
      <c r="K580" s="139"/>
      <c r="L580" s="139"/>
      <c r="M580" s="139"/>
      <c r="N580" s="139"/>
      <c r="O580" s="139"/>
    </row>
    <row r="581" spans="1:15" ht="14.45" customHeight="1">
      <c r="A581" s="162" t="s">
        <v>229</v>
      </c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  <c r="M581" s="163"/>
      <c r="N581" s="163"/>
      <c r="O581" s="163"/>
    </row>
    <row r="582" spans="1:15" ht="15" customHeight="1" thickBot="1">
      <c r="A582" s="164" t="s">
        <v>328</v>
      </c>
      <c r="B582" s="165"/>
      <c r="C582" s="165"/>
      <c r="D582" s="165"/>
      <c r="E582" s="165"/>
      <c r="F582" s="165"/>
      <c r="G582" s="165"/>
      <c r="H582" s="165"/>
      <c r="I582" s="165"/>
      <c r="J582" s="165"/>
      <c r="K582" s="165"/>
      <c r="L582" s="165"/>
      <c r="M582" s="165"/>
      <c r="N582" s="165"/>
      <c r="O582" s="165"/>
    </row>
    <row r="583" spans="1:15" ht="34.9" customHeight="1" thickBot="1">
      <c r="A583" s="160" t="s">
        <v>231</v>
      </c>
      <c r="B583" s="161"/>
      <c r="C583" s="161"/>
      <c r="D583" s="161"/>
      <c r="E583" s="161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</row>
    <row r="584" spans="1:15" ht="16.5" thickBot="1">
      <c r="A584" s="156" t="s">
        <v>308</v>
      </c>
      <c r="B584" s="157"/>
      <c r="C584" s="157"/>
      <c r="D584" s="157"/>
      <c r="E584" s="157"/>
      <c r="F584" s="157"/>
      <c r="G584" s="157"/>
      <c r="H584" s="157"/>
      <c r="I584" s="157"/>
      <c r="J584" s="157"/>
      <c r="K584" s="157"/>
      <c r="L584" s="157"/>
      <c r="M584" s="157"/>
      <c r="N584" s="157"/>
      <c r="O584" s="157"/>
    </row>
    <row r="585" spans="1:15" ht="14.45" customHeight="1">
      <c r="A585" s="138" t="s">
        <v>228</v>
      </c>
      <c r="B585" s="139"/>
      <c r="C585" s="139"/>
      <c r="D585" s="139"/>
      <c r="E585" s="139"/>
      <c r="F585" s="139"/>
      <c r="G585" s="139"/>
      <c r="H585" s="139"/>
      <c r="I585" s="139"/>
      <c r="J585" s="139"/>
      <c r="K585" s="139"/>
      <c r="L585" s="139"/>
      <c r="M585" s="139"/>
      <c r="N585" s="139"/>
      <c r="O585" s="139"/>
    </row>
    <row r="586" spans="1:15" ht="14.45" customHeight="1">
      <c r="A586" s="162" t="s">
        <v>229</v>
      </c>
      <c r="B586" s="163"/>
      <c r="C586" s="163"/>
      <c r="D586" s="163"/>
      <c r="E586" s="163"/>
      <c r="F586" s="163"/>
      <c r="G586" s="163"/>
      <c r="H586" s="163"/>
      <c r="I586" s="163"/>
      <c r="J586" s="163"/>
      <c r="K586" s="163"/>
      <c r="L586" s="163"/>
      <c r="M586" s="163"/>
      <c r="N586" s="163"/>
      <c r="O586" s="163"/>
    </row>
    <row r="587" spans="1:15" ht="15" customHeight="1" thickBot="1">
      <c r="A587" s="164" t="s">
        <v>328</v>
      </c>
      <c r="B587" s="165"/>
      <c r="C587" s="165"/>
      <c r="D587" s="165"/>
      <c r="E587" s="165"/>
      <c r="F587" s="165"/>
      <c r="G587" s="165"/>
      <c r="H587" s="165"/>
      <c r="I587" s="165"/>
      <c r="J587" s="165"/>
      <c r="K587" s="165"/>
      <c r="L587" s="165"/>
      <c r="M587" s="165"/>
      <c r="N587" s="165"/>
      <c r="O587" s="165"/>
    </row>
    <row r="588" spans="1:15" ht="35.450000000000003" customHeight="1" thickBot="1">
      <c r="A588" s="160" t="s">
        <v>231</v>
      </c>
      <c r="B588" s="161"/>
      <c r="C588" s="161"/>
      <c r="D588" s="161"/>
      <c r="E588" s="161"/>
      <c r="F588" s="161"/>
      <c r="G588" s="161"/>
      <c r="H588" s="161"/>
      <c r="I588" s="161"/>
      <c r="J588" s="161"/>
      <c r="K588" s="161"/>
      <c r="L588" s="161"/>
      <c r="M588" s="161"/>
      <c r="N588" s="161"/>
      <c r="O588" s="161"/>
    </row>
    <row r="589" spans="1:15" ht="16.5" thickBot="1">
      <c r="A589" s="156" t="s">
        <v>309</v>
      </c>
      <c r="B589" s="157"/>
      <c r="C589" s="157"/>
      <c r="D589" s="157"/>
      <c r="E589" s="157"/>
      <c r="F589" s="157"/>
      <c r="G589" s="157"/>
      <c r="H589" s="157"/>
      <c r="I589" s="157"/>
      <c r="J589" s="157"/>
      <c r="K589" s="157"/>
      <c r="L589" s="157"/>
      <c r="M589" s="157"/>
      <c r="N589" s="157"/>
      <c r="O589" s="157"/>
    </row>
    <row r="590" spans="1:15" ht="14.45" customHeight="1">
      <c r="A590" s="138" t="s">
        <v>228</v>
      </c>
      <c r="B590" s="139"/>
      <c r="C590" s="139"/>
      <c r="D590" s="139"/>
      <c r="E590" s="139"/>
      <c r="F590" s="139"/>
      <c r="G590" s="139"/>
      <c r="H590" s="139"/>
      <c r="I590" s="139"/>
      <c r="J590" s="139"/>
      <c r="K590" s="139"/>
      <c r="L590" s="139"/>
      <c r="M590" s="139"/>
      <c r="N590" s="139"/>
      <c r="O590" s="139"/>
    </row>
    <row r="591" spans="1:15" ht="14.45" customHeight="1">
      <c r="A591" s="162" t="s">
        <v>229</v>
      </c>
      <c r="B591" s="163"/>
      <c r="C591" s="163"/>
      <c r="D591" s="163"/>
      <c r="E591" s="163"/>
      <c r="F591" s="163"/>
      <c r="G591" s="163"/>
      <c r="H591" s="163"/>
      <c r="I591" s="163"/>
      <c r="J591" s="163"/>
      <c r="K591" s="163"/>
      <c r="L591" s="163"/>
      <c r="M591" s="163"/>
      <c r="N591" s="163"/>
      <c r="O591" s="163"/>
    </row>
    <row r="592" spans="1:15" ht="15" customHeight="1" thickBot="1">
      <c r="A592" s="164" t="s">
        <v>328</v>
      </c>
      <c r="B592" s="165"/>
      <c r="C592" s="165"/>
      <c r="D592" s="165"/>
      <c r="E592" s="165"/>
      <c r="F592" s="165"/>
      <c r="G592" s="165"/>
      <c r="H592" s="165"/>
      <c r="I592" s="165"/>
      <c r="J592" s="165"/>
      <c r="K592" s="165"/>
      <c r="L592" s="165"/>
      <c r="M592" s="165"/>
      <c r="N592" s="165"/>
      <c r="O592" s="165"/>
    </row>
    <row r="593" spans="1:15" ht="34.9" customHeight="1" thickBot="1">
      <c r="A593" s="160" t="s">
        <v>231</v>
      </c>
      <c r="B593" s="161"/>
      <c r="C593" s="161"/>
      <c r="D593" s="161"/>
      <c r="E593" s="161"/>
      <c r="F593" s="161"/>
      <c r="G593" s="161"/>
      <c r="H593" s="161"/>
      <c r="I593" s="161"/>
      <c r="J593" s="161"/>
      <c r="K593" s="161"/>
      <c r="L593" s="161"/>
      <c r="M593" s="161"/>
      <c r="N593" s="161"/>
      <c r="O593" s="161"/>
    </row>
    <row r="594" spans="1:15" ht="16.5" thickBot="1">
      <c r="A594" s="156" t="s">
        <v>310</v>
      </c>
      <c r="B594" s="157"/>
      <c r="C594" s="157"/>
      <c r="D594" s="157"/>
      <c r="E594" s="157"/>
      <c r="F594" s="157"/>
      <c r="G594" s="157"/>
      <c r="H594" s="157"/>
      <c r="I594" s="157"/>
      <c r="J594" s="157"/>
      <c r="K594" s="157"/>
      <c r="L594" s="157"/>
      <c r="M594" s="157"/>
      <c r="N594" s="157"/>
      <c r="O594" s="157"/>
    </row>
    <row r="595" spans="1:15" ht="14.45" customHeight="1">
      <c r="A595" s="138" t="s">
        <v>228</v>
      </c>
      <c r="B595" s="139"/>
      <c r="C595" s="139"/>
      <c r="D595" s="139"/>
      <c r="E595" s="139"/>
      <c r="F595" s="139"/>
      <c r="G595" s="139"/>
      <c r="H595" s="139"/>
      <c r="I595" s="139"/>
      <c r="J595" s="139"/>
      <c r="K595" s="139"/>
      <c r="L595" s="139"/>
      <c r="M595" s="139"/>
      <c r="N595" s="139"/>
      <c r="O595" s="139"/>
    </row>
    <row r="596" spans="1:15" ht="14.45" customHeight="1">
      <c r="A596" s="162" t="s">
        <v>229</v>
      </c>
      <c r="B596" s="163"/>
      <c r="C596" s="163"/>
      <c r="D596" s="163"/>
      <c r="E596" s="163"/>
      <c r="F596" s="163"/>
      <c r="G596" s="163"/>
      <c r="H596" s="163"/>
      <c r="I596" s="163"/>
      <c r="J596" s="163"/>
      <c r="K596" s="163"/>
      <c r="L596" s="163"/>
      <c r="M596" s="163"/>
      <c r="N596" s="163"/>
      <c r="O596" s="163"/>
    </row>
    <row r="597" spans="1:15" ht="15" customHeight="1" thickBot="1">
      <c r="A597" s="164" t="s">
        <v>329</v>
      </c>
      <c r="B597" s="165"/>
      <c r="C597" s="165"/>
      <c r="D597" s="165"/>
      <c r="E597" s="165"/>
      <c r="F597" s="165"/>
      <c r="G597" s="165"/>
      <c r="H597" s="165"/>
      <c r="I597" s="165"/>
      <c r="J597" s="165"/>
      <c r="K597" s="165"/>
      <c r="L597" s="165"/>
      <c r="M597" s="165"/>
      <c r="N597" s="165"/>
      <c r="O597" s="165"/>
    </row>
    <row r="598" spans="1:15" ht="33" customHeight="1" thickBot="1">
      <c r="A598" s="160" t="s">
        <v>231</v>
      </c>
      <c r="B598" s="161"/>
      <c r="C598" s="161"/>
      <c r="D598" s="161"/>
      <c r="E598" s="161"/>
      <c r="F598" s="161"/>
      <c r="G598" s="161"/>
      <c r="H598" s="161"/>
      <c r="I598" s="161"/>
      <c r="J598" s="161"/>
      <c r="K598" s="161"/>
      <c r="L598" s="161"/>
      <c r="M598" s="161"/>
      <c r="N598" s="161"/>
      <c r="O598" s="161"/>
    </row>
    <row r="599" spans="1:15" ht="16.5" thickBot="1">
      <c r="A599" s="156" t="s">
        <v>311</v>
      </c>
      <c r="B599" s="157"/>
      <c r="C599" s="157"/>
      <c r="D599" s="157"/>
      <c r="E599" s="157"/>
      <c r="F599" s="157"/>
      <c r="G599" s="157"/>
      <c r="H599" s="157"/>
      <c r="I599" s="157"/>
      <c r="J599" s="157"/>
      <c r="K599" s="157"/>
      <c r="L599" s="157"/>
      <c r="M599" s="157"/>
      <c r="N599" s="157"/>
      <c r="O599" s="157"/>
    </row>
    <row r="600" spans="1:15" ht="14.45" customHeight="1">
      <c r="A600" s="138" t="s">
        <v>228</v>
      </c>
      <c r="B600" s="139"/>
      <c r="C600" s="139"/>
      <c r="D600" s="139"/>
      <c r="E600" s="139"/>
      <c r="F600" s="139"/>
      <c r="G600" s="139"/>
      <c r="H600" s="139"/>
      <c r="I600" s="139"/>
      <c r="J600" s="139"/>
      <c r="K600" s="139"/>
      <c r="L600" s="139"/>
      <c r="M600" s="139"/>
      <c r="N600" s="139"/>
      <c r="O600" s="139"/>
    </row>
    <row r="601" spans="1:15" ht="14.45" customHeight="1">
      <c r="A601" s="162" t="s">
        <v>229</v>
      </c>
      <c r="B601" s="163"/>
      <c r="C601" s="163"/>
      <c r="D601" s="163"/>
      <c r="E601" s="163"/>
      <c r="F601" s="163"/>
      <c r="G601" s="163"/>
      <c r="H601" s="163"/>
      <c r="I601" s="163"/>
      <c r="J601" s="163"/>
      <c r="K601" s="163"/>
      <c r="L601" s="163"/>
      <c r="M601" s="163"/>
      <c r="N601" s="163"/>
      <c r="O601" s="163"/>
    </row>
    <row r="602" spans="1:15" ht="15" customHeight="1" thickBot="1">
      <c r="A602" s="164" t="s">
        <v>329</v>
      </c>
      <c r="B602" s="165"/>
      <c r="C602" s="165"/>
      <c r="D602" s="165"/>
      <c r="E602" s="165"/>
      <c r="F602" s="165"/>
      <c r="G602" s="165"/>
      <c r="H602" s="165"/>
      <c r="I602" s="165"/>
      <c r="J602" s="165"/>
      <c r="K602" s="165"/>
      <c r="L602" s="165"/>
      <c r="M602" s="165"/>
      <c r="N602" s="165"/>
      <c r="O602" s="165"/>
    </row>
    <row r="603" spans="1:15" ht="35.450000000000003" customHeight="1" thickBot="1">
      <c r="A603" s="160" t="s">
        <v>231</v>
      </c>
      <c r="B603" s="161"/>
      <c r="C603" s="161"/>
      <c r="D603" s="161"/>
      <c r="E603" s="161"/>
      <c r="F603" s="161"/>
      <c r="G603" s="161"/>
      <c r="H603" s="161"/>
      <c r="I603" s="161"/>
      <c r="J603" s="161"/>
      <c r="K603" s="161"/>
      <c r="L603" s="161"/>
      <c r="M603" s="161"/>
      <c r="N603" s="161"/>
      <c r="O603" s="161"/>
    </row>
    <row r="604" spans="1:15" ht="16.5" thickBot="1">
      <c r="A604" s="156" t="s">
        <v>312</v>
      </c>
      <c r="B604" s="157"/>
      <c r="C604" s="157"/>
      <c r="D604" s="157"/>
      <c r="E604" s="157"/>
      <c r="F604" s="157"/>
      <c r="G604" s="157"/>
      <c r="H604" s="157"/>
      <c r="I604" s="157"/>
      <c r="J604" s="157"/>
      <c r="K604" s="157"/>
      <c r="L604" s="157"/>
      <c r="M604" s="157"/>
      <c r="N604" s="157"/>
      <c r="O604" s="157"/>
    </row>
    <row r="605" spans="1:15" ht="14.45" customHeight="1">
      <c r="A605" s="138" t="s">
        <v>228</v>
      </c>
      <c r="B605" s="139"/>
      <c r="C605" s="139"/>
      <c r="D605" s="139"/>
      <c r="E605" s="139"/>
      <c r="F605" s="139"/>
      <c r="G605" s="139"/>
      <c r="H605" s="139"/>
      <c r="I605" s="139"/>
      <c r="J605" s="139"/>
      <c r="K605" s="139"/>
      <c r="L605" s="139"/>
      <c r="M605" s="139"/>
      <c r="N605" s="139"/>
      <c r="O605" s="139"/>
    </row>
    <row r="606" spans="1:15" ht="14.45" customHeight="1">
      <c r="A606" s="162" t="s">
        <v>229</v>
      </c>
      <c r="B606" s="163"/>
      <c r="C606" s="163"/>
      <c r="D606" s="163"/>
      <c r="E606" s="163"/>
      <c r="F606" s="163"/>
      <c r="G606" s="163"/>
      <c r="H606" s="163"/>
      <c r="I606" s="163"/>
      <c r="J606" s="163"/>
      <c r="K606" s="163"/>
      <c r="L606" s="163"/>
      <c r="M606" s="163"/>
      <c r="N606" s="163"/>
      <c r="O606" s="163"/>
    </row>
    <row r="607" spans="1:15" ht="15" customHeight="1" thickBot="1">
      <c r="A607" s="164" t="s">
        <v>329</v>
      </c>
      <c r="B607" s="165"/>
      <c r="C607" s="165"/>
      <c r="D607" s="165"/>
      <c r="E607" s="165"/>
      <c r="F607" s="165"/>
      <c r="G607" s="165"/>
      <c r="H607" s="165"/>
      <c r="I607" s="165"/>
      <c r="J607" s="165"/>
      <c r="K607" s="165"/>
      <c r="L607" s="165"/>
      <c r="M607" s="165"/>
      <c r="N607" s="165"/>
      <c r="O607" s="165"/>
    </row>
    <row r="608" spans="1:15" ht="36.6" customHeight="1" thickBot="1">
      <c r="A608" s="160" t="s">
        <v>231</v>
      </c>
      <c r="B608" s="161"/>
      <c r="C608" s="161"/>
      <c r="D608" s="161"/>
      <c r="E608" s="161"/>
      <c r="F608" s="161"/>
      <c r="G608" s="161"/>
      <c r="H608" s="161"/>
      <c r="I608" s="161"/>
      <c r="J608" s="161"/>
      <c r="K608" s="161"/>
      <c r="L608" s="161"/>
      <c r="M608" s="161"/>
      <c r="N608" s="161"/>
      <c r="O608" s="161"/>
    </row>
    <row r="609" spans="1:15" ht="16.5" thickBot="1">
      <c r="A609" s="156" t="s">
        <v>313</v>
      </c>
      <c r="B609" s="157"/>
      <c r="C609" s="157"/>
      <c r="D609" s="157"/>
      <c r="E609" s="157"/>
      <c r="F609" s="157"/>
      <c r="G609" s="157"/>
      <c r="H609" s="157"/>
      <c r="I609" s="157"/>
      <c r="J609" s="157"/>
      <c r="K609" s="157"/>
      <c r="L609" s="157"/>
      <c r="M609" s="157"/>
      <c r="N609" s="157"/>
      <c r="O609" s="157"/>
    </row>
    <row r="610" spans="1:15" ht="14.45" customHeight="1">
      <c r="A610" s="138" t="s">
        <v>228</v>
      </c>
      <c r="B610" s="139"/>
      <c r="C610" s="139"/>
      <c r="D610" s="139"/>
      <c r="E610" s="139"/>
      <c r="F610" s="139"/>
      <c r="G610" s="139"/>
      <c r="H610" s="139"/>
      <c r="I610" s="139"/>
      <c r="J610" s="139"/>
      <c r="K610" s="139"/>
      <c r="L610" s="139"/>
      <c r="M610" s="139"/>
      <c r="N610" s="139"/>
      <c r="O610" s="139"/>
    </row>
    <row r="611" spans="1:15" ht="14.45" customHeight="1">
      <c r="A611" s="162" t="s">
        <v>229</v>
      </c>
      <c r="B611" s="163"/>
      <c r="C611" s="163"/>
      <c r="D611" s="163"/>
      <c r="E611" s="163"/>
      <c r="F611" s="163"/>
      <c r="G611" s="163"/>
      <c r="H611" s="163"/>
      <c r="I611" s="163"/>
      <c r="J611" s="163"/>
      <c r="K611" s="163"/>
      <c r="L611" s="163"/>
      <c r="M611" s="163"/>
      <c r="N611" s="163"/>
      <c r="O611" s="163"/>
    </row>
    <row r="612" spans="1:15" ht="14.45" customHeight="1" thickBot="1">
      <c r="A612" s="164" t="s">
        <v>329</v>
      </c>
      <c r="B612" s="165"/>
      <c r="C612" s="165"/>
      <c r="D612" s="165"/>
      <c r="E612" s="165"/>
      <c r="F612" s="165"/>
      <c r="G612" s="165"/>
      <c r="H612" s="165"/>
      <c r="I612" s="165"/>
      <c r="J612" s="165"/>
      <c r="K612" s="165"/>
      <c r="L612" s="165"/>
      <c r="M612" s="165"/>
      <c r="N612" s="165"/>
      <c r="O612" s="165"/>
    </row>
    <row r="613" spans="1:15" ht="37.9" customHeight="1" thickBot="1">
      <c r="A613" s="160" t="s">
        <v>231</v>
      </c>
      <c r="B613" s="161"/>
      <c r="C613" s="161"/>
      <c r="D613" s="161"/>
      <c r="E613" s="161"/>
      <c r="F613" s="161"/>
      <c r="G613" s="161"/>
      <c r="H613" s="161"/>
      <c r="I613" s="161"/>
      <c r="J613" s="161"/>
      <c r="K613" s="161"/>
      <c r="L613" s="161"/>
      <c r="M613" s="161"/>
      <c r="N613" s="161"/>
      <c r="O613" s="161"/>
    </row>
    <row r="614" spans="1:15" ht="16.5" thickBot="1">
      <c r="A614" s="156" t="s">
        <v>314</v>
      </c>
      <c r="B614" s="157"/>
      <c r="C614" s="157"/>
      <c r="D614" s="157"/>
      <c r="E614" s="157"/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</row>
    <row r="615" spans="1:15" ht="14.45" customHeight="1">
      <c r="A615" s="138" t="s">
        <v>228</v>
      </c>
      <c r="B615" s="139"/>
      <c r="C615" s="139"/>
      <c r="D615" s="139"/>
      <c r="E615" s="139"/>
      <c r="F615" s="139"/>
      <c r="G615" s="139"/>
      <c r="H615" s="139"/>
      <c r="I615" s="139"/>
      <c r="J615" s="139"/>
      <c r="K615" s="139"/>
      <c r="L615" s="139"/>
      <c r="M615" s="139"/>
      <c r="N615" s="139"/>
      <c r="O615" s="139"/>
    </row>
    <row r="616" spans="1:15" ht="14.45" customHeight="1">
      <c r="A616" s="162" t="s">
        <v>229</v>
      </c>
      <c r="B616" s="163"/>
      <c r="C616" s="163"/>
      <c r="D616" s="163"/>
      <c r="E616" s="163"/>
      <c r="F616" s="163"/>
      <c r="G616" s="163"/>
      <c r="H616" s="163"/>
      <c r="I616" s="163"/>
      <c r="J616" s="163"/>
      <c r="K616" s="163"/>
      <c r="L616" s="163"/>
      <c r="M616" s="163"/>
      <c r="N616" s="163"/>
      <c r="O616" s="163"/>
    </row>
    <row r="617" spans="1:15" ht="14.45" customHeight="1" thickBot="1">
      <c r="A617" s="164" t="s">
        <v>329</v>
      </c>
      <c r="B617" s="165"/>
      <c r="C617" s="165"/>
      <c r="D617" s="165"/>
      <c r="E617" s="165"/>
      <c r="F617" s="165"/>
      <c r="G617" s="165"/>
      <c r="H617" s="165"/>
      <c r="I617" s="165"/>
      <c r="J617" s="165"/>
      <c r="K617" s="165"/>
      <c r="L617" s="165"/>
      <c r="M617" s="165"/>
      <c r="N617" s="165"/>
      <c r="O617" s="165"/>
    </row>
    <row r="618" spans="1:15" ht="31.15" customHeight="1" thickBot="1">
      <c r="A618" s="160" t="s">
        <v>231</v>
      </c>
      <c r="B618" s="161"/>
      <c r="C618" s="161"/>
      <c r="D618" s="161"/>
      <c r="E618" s="161"/>
      <c r="F618" s="161"/>
      <c r="G618" s="161"/>
      <c r="H618" s="161"/>
      <c r="I618" s="161"/>
      <c r="J618" s="161"/>
      <c r="K618" s="161"/>
      <c r="L618" s="161"/>
      <c r="M618" s="161"/>
      <c r="N618" s="161"/>
      <c r="O618" s="161"/>
    </row>
    <row r="619" spans="1:15" ht="16.5" thickBot="1">
      <c r="A619" s="156" t="s">
        <v>315</v>
      </c>
      <c r="B619" s="157"/>
      <c r="C619" s="157"/>
      <c r="D619" s="157"/>
      <c r="E619" s="157"/>
      <c r="F619" s="157"/>
      <c r="G619" s="157"/>
      <c r="H619" s="157"/>
      <c r="I619" s="157"/>
      <c r="J619" s="157"/>
      <c r="K619" s="157"/>
      <c r="L619" s="157"/>
      <c r="M619" s="157"/>
      <c r="N619" s="157"/>
      <c r="O619" s="157"/>
    </row>
    <row r="620" spans="1:15" ht="14.45" customHeight="1">
      <c r="A620" s="138" t="s">
        <v>228</v>
      </c>
      <c r="B620" s="139"/>
      <c r="C620" s="139"/>
      <c r="D620" s="139"/>
      <c r="E620" s="139"/>
      <c r="F620" s="139"/>
      <c r="G620" s="139"/>
      <c r="H620" s="139"/>
      <c r="I620" s="139"/>
      <c r="J620" s="139"/>
      <c r="K620" s="139"/>
      <c r="L620" s="139"/>
      <c r="M620" s="139"/>
      <c r="N620" s="139"/>
      <c r="O620" s="139"/>
    </row>
    <row r="621" spans="1:15" ht="14.45" customHeight="1">
      <c r="A621" s="162" t="s">
        <v>229</v>
      </c>
      <c r="B621" s="163"/>
      <c r="C621" s="163"/>
      <c r="D621" s="163"/>
      <c r="E621" s="163"/>
      <c r="F621" s="163"/>
      <c r="G621" s="163"/>
      <c r="H621" s="163"/>
      <c r="I621" s="163"/>
      <c r="J621" s="163"/>
      <c r="K621" s="163"/>
      <c r="L621" s="163"/>
      <c r="M621" s="163"/>
      <c r="N621" s="163"/>
      <c r="O621" s="163"/>
    </row>
    <row r="622" spans="1:15" ht="15" customHeight="1" thickBot="1">
      <c r="A622" s="164" t="s">
        <v>329</v>
      </c>
      <c r="B622" s="165"/>
      <c r="C622" s="165"/>
      <c r="D622" s="165"/>
      <c r="E622" s="165"/>
      <c r="F622" s="165"/>
      <c r="G622" s="165"/>
      <c r="H622" s="165"/>
      <c r="I622" s="165"/>
      <c r="J622" s="165"/>
      <c r="K622" s="165"/>
      <c r="L622" s="165"/>
      <c r="M622" s="165"/>
      <c r="N622" s="165"/>
      <c r="O622" s="165"/>
    </row>
    <row r="623" spans="1:15" ht="33.6" customHeight="1" thickBot="1">
      <c r="A623" s="160" t="s">
        <v>231</v>
      </c>
      <c r="B623" s="161"/>
      <c r="C623" s="161"/>
      <c r="D623" s="161"/>
      <c r="E623" s="161"/>
      <c r="F623" s="161"/>
      <c r="G623" s="161"/>
      <c r="H623" s="161"/>
      <c r="I623" s="161"/>
      <c r="J623" s="161"/>
      <c r="K623" s="161"/>
      <c r="L623" s="161"/>
      <c r="M623" s="161"/>
      <c r="N623" s="161"/>
      <c r="O623" s="161"/>
    </row>
    <row r="624" spans="1:15" ht="16.5" thickBot="1">
      <c r="A624" s="156" t="s">
        <v>316</v>
      </c>
      <c r="B624" s="157"/>
      <c r="C624" s="157"/>
      <c r="D624" s="157"/>
      <c r="E624" s="157"/>
      <c r="F624" s="157"/>
      <c r="G624" s="157"/>
      <c r="H624" s="157"/>
      <c r="I624" s="157"/>
      <c r="J624" s="157"/>
      <c r="K624" s="157"/>
      <c r="L624" s="157"/>
      <c r="M624" s="157"/>
      <c r="N624" s="157"/>
      <c r="O624" s="157"/>
    </row>
    <row r="625" spans="1:15" ht="14.45" customHeight="1">
      <c r="A625" s="138" t="s">
        <v>228</v>
      </c>
      <c r="B625" s="139"/>
      <c r="C625" s="139"/>
      <c r="D625" s="139"/>
      <c r="E625" s="139"/>
      <c r="F625" s="139"/>
      <c r="G625" s="139"/>
      <c r="H625" s="139"/>
      <c r="I625" s="139"/>
      <c r="J625" s="139"/>
      <c r="K625" s="139"/>
      <c r="L625" s="139"/>
      <c r="M625" s="139"/>
      <c r="N625" s="139"/>
      <c r="O625" s="139"/>
    </row>
    <row r="626" spans="1:15" ht="14.45" customHeight="1">
      <c r="A626" s="162" t="s">
        <v>229</v>
      </c>
      <c r="B626" s="163"/>
      <c r="C626" s="163"/>
      <c r="D626" s="163"/>
      <c r="E626" s="163"/>
      <c r="F626" s="163"/>
      <c r="G626" s="163"/>
      <c r="H626" s="163"/>
      <c r="I626" s="163"/>
      <c r="J626" s="163"/>
      <c r="K626" s="163"/>
      <c r="L626" s="163"/>
      <c r="M626" s="163"/>
      <c r="N626" s="163"/>
      <c r="O626" s="163"/>
    </row>
    <row r="627" spans="1:15" ht="15" customHeight="1" thickBot="1">
      <c r="A627" s="164" t="s">
        <v>329</v>
      </c>
      <c r="B627" s="165"/>
      <c r="C627" s="165"/>
      <c r="D627" s="165"/>
      <c r="E627" s="165"/>
      <c r="F627" s="165"/>
      <c r="G627" s="165"/>
      <c r="H627" s="165"/>
      <c r="I627" s="165"/>
      <c r="J627" s="165"/>
      <c r="K627" s="165"/>
      <c r="L627" s="165"/>
      <c r="M627" s="165"/>
      <c r="N627" s="165"/>
      <c r="O627" s="165"/>
    </row>
    <row r="628" spans="1:15" ht="30.6" customHeight="1" thickBot="1">
      <c r="A628" s="160" t="s">
        <v>231</v>
      </c>
      <c r="B628" s="161"/>
      <c r="C628" s="161"/>
      <c r="D628" s="161"/>
      <c r="E628" s="161"/>
      <c r="F628" s="161"/>
      <c r="G628" s="161"/>
      <c r="H628" s="161"/>
      <c r="I628" s="161"/>
      <c r="J628" s="161"/>
      <c r="K628" s="161"/>
      <c r="L628" s="161"/>
      <c r="M628" s="161"/>
      <c r="N628" s="161"/>
      <c r="O628" s="161"/>
    </row>
    <row r="629" spans="1: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1" spans="1:15">
      <c r="A631" s="592" t="s">
        <v>317</v>
      </c>
      <c r="B631" s="592"/>
      <c r="C631" s="592"/>
      <c r="D631" s="592"/>
      <c r="E631" s="592"/>
      <c r="F631" s="592"/>
      <c r="G631" s="592"/>
      <c r="H631" s="592"/>
      <c r="I631" s="592"/>
      <c r="J631" s="592"/>
      <c r="K631" s="592"/>
      <c r="L631" s="592"/>
      <c r="M631" s="592"/>
      <c r="N631" s="592"/>
      <c r="O631" s="592"/>
    </row>
    <row r="632" spans="1:15" ht="18">
      <c r="A632" s="593" t="s">
        <v>3</v>
      </c>
      <c r="B632" s="593"/>
      <c r="C632" s="593"/>
      <c r="D632" s="593"/>
      <c r="E632" s="593"/>
      <c r="F632" s="593"/>
      <c r="G632" s="593"/>
      <c r="H632" s="593"/>
      <c r="I632" s="593"/>
      <c r="J632" s="593"/>
      <c r="K632" s="593"/>
      <c r="L632" s="593"/>
      <c r="M632" s="593"/>
      <c r="N632" s="593"/>
      <c r="O632" s="593"/>
    </row>
    <row r="633" spans="1:15">
      <c r="A633" s="592" t="s">
        <v>318</v>
      </c>
      <c r="B633" s="592"/>
      <c r="C633" s="592"/>
      <c r="D633" s="592"/>
      <c r="E633" s="592"/>
      <c r="F633" s="592"/>
      <c r="G633" s="592"/>
      <c r="H633" s="592"/>
      <c r="I633" s="592"/>
      <c r="J633" s="592"/>
      <c r="K633" s="592"/>
      <c r="L633" s="592"/>
      <c r="M633" s="592"/>
      <c r="N633" s="592"/>
      <c r="O633" s="592"/>
    </row>
    <row r="634" spans="1:15" ht="18">
      <c r="A634" s="593" t="s">
        <v>319</v>
      </c>
      <c r="B634" s="593"/>
      <c r="C634" s="593"/>
      <c r="D634" s="593"/>
      <c r="E634" s="593"/>
      <c r="F634" s="593"/>
      <c r="G634" s="593"/>
      <c r="H634" s="593"/>
      <c r="I634" s="593"/>
      <c r="J634" s="593"/>
      <c r="K634" s="593"/>
      <c r="L634" s="593"/>
      <c r="M634" s="593"/>
      <c r="N634" s="593"/>
      <c r="O634" s="593"/>
    </row>
    <row r="635" spans="1:15">
      <c r="A635" s="592" t="s">
        <v>320</v>
      </c>
      <c r="B635" s="592"/>
      <c r="C635" s="592"/>
      <c r="D635" s="592"/>
      <c r="E635" s="592"/>
      <c r="F635" s="592"/>
      <c r="G635" s="592"/>
      <c r="H635" s="592"/>
      <c r="I635" s="592"/>
      <c r="J635" s="592"/>
      <c r="K635" s="592"/>
      <c r="L635" s="592"/>
      <c r="M635" s="592"/>
      <c r="N635" s="592"/>
      <c r="O635" s="592"/>
    </row>
    <row r="636" spans="1:15" ht="18">
      <c r="A636" s="593" t="s">
        <v>321</v>
      </c>
      <c r="B636" s="593"/>
      <c r="C636" s="593"/>
      <c r="D636" s="593"/>
      <c r="E636" s="593"/>
      <c r="F636" s="593"/>
      <c r="G636" s="593"/>
      <c r="H636" s="593"/>
      <c r="I636" s="593"/>
      <c r="J636" s="593"/>
      <c r="K636" s="593"/>
      <c r="L636" s="593"/>
      <c r="M636" s="593"/>
      <c r="N636" s="593"/>
      <c r="O636" s="593"/>
    </row>
  </sheetData>
  <mergeCells count="1916">
    <mergeCell ref="A626:O626"/>
    <mergeCell ref="A627:O627"/>
    <mergeCell ref="A628:O628"/>
    <mergeCell ref="A631:O631"/>
    <mergeCell ref="A632:O632"/>
    <mergeCell ref="A633:O633"/>
    <mergeCell ref="A634:O634"/>
    <mergeCell ref="A635:O635"/>
    <mergeCell ref="A636:O636"/>
    <mergeCell ref="A12:O12"/>
    <mergeCell ref="A13:A24"/>
    <mergeCell ref="B13:C13"/>
    <mergeCell ref="B14:C14"/>
    <mergeCell ref="B15:C15"/>
    <mergeCell ref="B16:C16"/>
    <mergeCell ref="H11:I11"/>
    <mergeCell ref="J11:K11"/>
    <mergeCell ref="L11:M11"/>
    <mergeCell ref="N11:O11"/>
    <mergeCell ref="B10:C11"/>
    <mergeCell ref="D10:E11"/>
    <mergeCell ref="F10:G10"/>
    <mergeCell ref="F11:G11"/>
    <mergeCell ref="H10:O10"/>
    <mergeCell ref="A625:O625"/>
    <mergeCell ref="D25:E31"/>
    <mergeCell ref="F25:G31"/>
    <mergeCell ref="H25:I31"/>
    <mergeCell ref="J25:K31"/>
    <mergeCell ref="L25:M31"/>
    <mergeCell ref="N25:O31"/>
    <mergeCell ref="A25:A31"/>
    <mergeCell ref="B25:C25"/>
    <mergeCell ref="B26:C26"/>
    <mergeCell ref="B27:C27"/>
    <mergeCell ref="B28:C28"/>
    <mergeCell ref="B29:C29"/>
    <mergeCell ref="B30:C30"/>
    <mergeCell ref="B31:C31"/>
    <mergeCell ref="H13:I24"/>
    <mergeCell ref="J13:K24"/>
    <mergeCell ref="L13:M24"/>
    <mergeCell ref="N13:O24"/>
    <mergeCell ref="B21:C21"/>
    <mergeCell ref="B22:C22"/>
    <mergeCell ref="B23:C23"/>
    <mergeCell ref="B24:C24"/>
    <mergeCell ref="D13:E24"/>
    <mergeCell ref="F13:G24"/>
    <mergeCell ref="B17:C17"/>
    <mergeCell ref="B18:C18"/>
    <mergeCell ref="B19:C19"/>
    <mergeCell ref="B20:C20"/>
    <mergeCell ref="A38:A39"/>
    <mergeCell ref="B38:C38"/>
    <mergeCell ref="B39:C39"/>
    <mergeCell ref="D38:E39"/>
    <mergeCell ref="F38:G39"/>
    <mergeCell ref="H38:I39"/>
    <mergeCell ref="J38:K39"/>
    <mergeCell ref="L38:M39"/>
    <mergeCell ref="N38:O39"/>
    <mergeCell ref="H32:I37"/>
    <mergeCell ref="J32:K37"/>
    <mergeCell ref="L32:M37"/>
    <mergeCell ref="N32:O37"/>
    <mergeCell ref="D32:E37"/>
    <mergeCell ref="F32:G32"/>
    <mergeCell ref="F33:G33"/>
    <mergeCell ref="F34:G34"/>
    <mergeCell ref="F35:G35"/>
    <mergeCell ref="F36:G36"/>
    <mergeCell ref="F37:G37"/>
    <mergeCell ref="A32:A37"/>
    <mergeCell ref="B32:C32"/>
    <mergeCell ref="B33:C33"/>
    <mergeCell ref="B34:C34"/>
    <mergeCell ref="B35:C35"/>
    <mergeCell ref="B36:C36"/>
    <mergeCell ref="B37:C37"/>
    <mergeCell ref="N41:O41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N40:O40"/>
    <mergeCell ref="N45:O45"/>
    <mergeCell ref="A45:C45"/>
    <mergeCell ref="D45:E45"/>
    <mergeCell ref="F45:G45"/>
    <mergeCell ref="H45:I45"/>
    <mergeCell ref="J45:K45"/>
    <mergeCell ref="L45:M45"/>
    <mergeCell ref="N44:O44"/>
    <mergeCell ref="B44:C44"/>
    <mergeCell ref="D44:E44"/>
    <mergeCell ref="F44:G44"/>
    <mergeCell ref="H44:I44"/>
    <mergeCell ref="J44:K44"/>
    <mergeCell ref="L44:M44"/>
    <mergeCell ref="L42:M42"/>
    <mergeCell ref="L43:M43"/>
    <mergeCell ref="N42:O43"/>
    <mergeCell ref="A42:A43"/>
    <mergeCell ref="B42:C43"/>
    <mergeCell ref="D42:E43"/>
    <mergeCell ref="F42:G43"/>
    <mergeCell ref="H42:I43"/>
    <mergeCell ref="J42:K43"/>
    <mergeCell ref="A48:A68"/>
    <mergeCell ref="B48:C48"/>
    <mergeCell ref="B49:C49"/>
    <mergeCell ref="B50:C50"/>
    <mergeCell ref="B51:C51"/>
    <mergeCell ref="B52:C52"/>
    <mergeCell ref="B53:C53"/>
    <mergeCell ref="B54:C54"/>
    <mergeCell ref="B55:C55"/>
    <mergeCell ref="A47:O47"/>
    <mergeCell ref="N46:O46"/>
    <mergeCell ref="D46:E46"/>
    <mergeCell ref="F46:G46"/>
    <mergeCell ref="H46:I46"/>
    <mergeCell ref="J46:K46"/>
    <mergeCell ref="L46:M46"/>
    <mergeCell ref="L69:M69"/>
    <mergeCell ref="N69:O69"/>
    <mergeCell ref="B69:C69"/>
    <mergeCell ref="D69:E69"/>
    <mergeCell ref="F69:G69"/>
    <mergeCell ref="H69:I69"/>
    <mergeCell ref="J69:K69"/>
    <mergeCell ref="L48:M68"/>
    <mergeCell ref="N48:O68"/>
    <mergeCell ref="B67:C67"/>
    <mergeCell ref="B68:C68"/>
    <mergeCell ref="D48:E68"/>
    <mergeCell ref="F48:G68"/>
    <mergeCell ref="H48:I68"/>
    <mergeCell ref="J48:K68"/>
    <mergeCell ref="B62:C62"/>
    <mergeCell ref="B63:C63"/>
    <mergeCell ref="B64:C64"/>
    <mergeCell ref="B65:C65"/>
    <mergeCell ref="B66:C66"/>
    <mergeCell ref="B56:C56"/>
    <mergeCell ref="B57:C57"/>
    <mergeCell ref="B58:C58"/>
    <mergeCell ref="B59:C59"/>
    <mergeCell ref="B60:C60"/>
    <mergeCell ref="B61:C61"/>
    <mergeCell ref="L72:M72"/>
    <mergeCell ref="N72:O72"/>
    <mergeCell ref="B72:C72"/>
    <mergeCell ref="D72:E72"/>
    <mergeCell ref="F72:G72"/>
    <mergeCell ref="H72:I72"/>
    <mergeCell ref="J72:K72"/>
    <mergeCell ref="L71:M71"/>
    <mergeCell ref="B71:C71"/>
    <mergeCell ref="D71:E71"/>
    <mergeCell ref="F71:G71"/>
    <mergeCell ref="H71:I71"/>
    <mergeCell ref="J71:K71"/>
    <mergeCell ref="L70:M70"/>
    <mergeCell ref="N70:O70"/>
    <mergeCell ref="B70:C70"/>
    <mergeCell ref="D70:E70"/>
    <mergeCell ref="F70:G70"/>
    <mergeCell ref="H70:I70"/>
    <mergeCell ref="J70:K70"/>
    <mergeCell ref="N78:O78"/>
    <mergeCell ref="B78:C78"/>
    <mergeCell ref="D78:E78"/>
    <mergeCell ref="F78:G78"/>
    <mergeCell ref="H78:I78"/>
    <mergeCell ref="J78:K78"/>
    <mergeCell ref="L78:M78"/>
    <mergeCell ref="N73:O77"/>
    <mergeCell ref="B77:C77"/>
    <mergeCell ref="D73:E77"/>
    <mergeCell ref="F73:G77"/>
    <mergeCell ref="H73:I77"/>
    <mergeCell ref="J73:K77"/>
    <mergeCell ref="L73:M77"/>
    <mergeCell ref="A73:A77"/>
    <mergeCell ref="B73:C73"/>
    <mergeCell ref="B74:C74"/>
    <mergeCell ref="B75:C75"/>
    <mergeCell ref="B76:C76"/>
    <mergeCell ref="F85:G85"/>
    <mergeCell ref="H79:I85"/>
    <mergeCell ref="J79:K85"/>
    <mergeCell ref="L79:M85"/>
    <mergeCell ref="N79:O85"/>
    <mergeCell ref="B84:C84"/>
    <mergeCell ref="B85:C85"/>
    <mergeCell ref="D79:E85"/>
    <mergeCell ref="F79:G79"/>
    <mergeCell ref="F80:G80"/>
    <mergeCell ref="F81:G81"/>
    <mergeCell ref="F82:G82"/>
    <mergeCell ref="F83:G83"/>
    <mergeCell ref="F84:G84"/>
    <mergeCell ref="A79:A85"/>
    <mergeCell ref="B79:C79"/>
    <mergeCell ref="B80:C80"/>
    <mergeCell ref="B81:C81"/>
    <mergeCell ref="B82:C82"/>
    <mergeCell ref="B83:C83"/>
    <mergeCell ref="N86:O86"/>
    <mergeCell ref="B86:C86"/>
    <mergeCell ref="D86:E86"/>
    <mergeCell ref="F86:G86"/>
    <mergeCell ref="H86:I86"/>
    <mergeCell ref="J86:K86"/>
    <mergeCell ref="L86:M86"/>
    <mergeCell ref="A90:A98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A89:O89"/>
    <mergeCell ref="N88:O88"/>
    <mergeCell ref="D88:E88"/>
    <mergeCell ref="F88:G88"/>
    <mergeCell ref="H88:I88"/>
    <mergeCell ref="J88:K88"/>
    <mergeCell ref="L88:M88"/>
    <mergeCell ref="N99:O99"/>
    <mergeCell ref="B99:C99"/>
    <mergeCell ref="D99:E99"/>
    <mergeCell ref="F99:G99"/>
    <mergeCell ref="H99:I99"/>
    <mergeCell ref="J99:K99"/>
    <mergeCell ref="L99:M99"/>
    <mergeCell ref="D90:E98"/>
    <mergeCell ref="F90:G98"/>
    <mergeCell ref="H90:I98"/>
    <mergeCell ref="J90:K98"/>
    <mergeCell ref="L90:M98"/>
    <mergeCell ref="N90:O98"/>
    <mergeCell ref="F100:G107"/>
    <mergeCell ref="N87:O87"/>
    <mergeCell ref="A87:C87"/>
    <mergeCell ref="D87:E87"/>
    <mergeCell ref="F87:G87"/>
    <mergeCell ref="H87:I87"/>
    <mergeCell ref="J87:K87"/>
    <mergeCell ref="L87:M87"/>
    <mergeCell ref="A110:A116"/>
    <mergeCell ref="B110:C110"/>
    <mergeCell ref="B111:C111"/>
    <mergeCell ref="B112:C112"/>
    <mergeCell ref="B113:C113"/>
    <mergeCell ref="L108:M109"/>
    <mergeCell ref="N108:O109"/>
    <mergeCell ref="A108:A109"/>
    <mergeCell ref="B108:C108"/>
    <mergeCell ref="B109:C109"/>
    <mergeCell ref="D108:E109"/>
    <mergeCell ref="F108:G109"/>
    <mergeCell ref="H108:I109"/>
    <mergeCell ref="J108:K109"/>
    <mergeCell ref="H100:I107"/>
    <mergeCell ref="J100:K107"/>
    <mergeCell ref="L100:M107"/>
    <mergeCell ref="N100:O107"/>
    <mergeCell ref="B105:C105"/>
    <mergeCell ref="B106:C106"/>
    <mergeCell ref="B107:C107"/>
    <mergeCell ref="D100:E107"/>
    <mergeCell ref="A100:A107"/>
    <mergeCell ref="B100:C100"/>
    <mergeCell ref="B101:C101"/>
    <mergeCell ref="B102:C102"/>
    <mergeCell ref="B103:C103"/>
    <mergeCell ref="B104:C104"/>
    <mergeCell ref="N118:O118"/>
    <mergeCell ref="B118:C118"/>
    <mergeCell ref="D118:E118"/>
    <mergeCell ref="F118:G118"/>
    <mergeCell ref="H118:I118"/>
    <mergeCell ref="J118:K118"/>
    <mergeCell ref="L118:M118"/>
    <mergeCell ref="N117:O117"/>
    <mergeCell ref="B117:C117"/>
    <mergeCell ref="D117:E117"/>
    <mergeCell ref="F117:G117"/>
    <mergeCell ref="H117:I117"/>
    <mergeCell ref="J117:K117"/>
    <mergeCell ref="L117:M117"/>
    <mergeCell ref="J110:K116"/>
    <mergeCell ref="L110:M116"/>
    <mergeCell ref="N110:O116"/>
    <mergeCell ref="B114:C114"/>
    <mergeCell ref="B115:C115"/>
    <mergeCell ref="B116:C116"/>
    <mergeCell ref="D110:E116"/>
    <mergeCell ref="F110:G116"/>
    <mergeCell ref="H110:I116"/>
    <mergeCell ref="B128:C128"/>
    <mergeCell ref="B129:C129"/>
    <mergeCell ref="A121:O121"/>
    <mergeCell ref="N120:O120"/>
    <mergeCell ref="D120:E120"/>
    <mergeCell ref="F120:G120"/>
    <mergeCell ref="H120:I120"/>
    <mergeCell ref="J120:K120"/>
    <mergeCell ref="L120:M120"/>
    <mergeCell ref="N119:O119"/>
    <mergeCell ref="A119:C119"/>
    <mergeCell ref="D119:E119"/>
    <mergeCell ref="F119:G119"/>
    <mergeCell ref="H119:I119"/>
    <mergeCell ref="J119:K119"/>
    <mergeCell ref="L119:M119"/>
    <mergeCell ref="L134:M135"/>
    <mergeCell ref="N134:O135"/>
    <mergeCell ref="A134:A135"/>
    <mergeCell ref="B134:C135"/>
    <mergeCell ref="D134:E135"/>
    <mergeCell ref="F134:G134"/>
    <mergeCell ref="F135:G135"/>
    <mergeCell ref="H134:I135"/>
    <mergeCell ref="J134:K135"/>
    <mergeCell ref="B133:C133"/>
    <mergeCell ref="D133:E133"/>
    <mergeCell ref="F133:G133"/>
    <mergeCell ref="H133:I133"/>
    <mergeCell ref="J133:K133"/>
    <mergeCell ref="L133:M133"/>
    <mergeCell ref="N133:O133"/>
    <mergeCell ref="H122:I132"/>
    <mergeCell ref="J122:K132"/>
    <mergeCell ref="L122:M132"/>
    <mergeCell ref="N122:O132"/>
    <mergeCell ref="B130:C130"/>
    <mergeCell ref="B131:C131"/>
    <mergeCell ref="B132:C132"/>
    <mergeCell ref="D122:E132"/>
    <mergeCell ref="F122:G132"/>
    <mergeCell ref="A122:A132"/>
    <mergeCell ref="B122:C122"/>
    <mergeCell ref="B123:C123"/>
    <mergeCell ref="B124:C124"/>
    <mergeCell ref="B125:C125"/>
    <mergeCell ref="B126:C126"/>
    <mergeCell ref="B127:C127"/>
    <mergeCell ref="A138:A148"/>
    <mergeCell ref="B138:C138"/>
    <mergeCell ref="B139:C139"/>
    <mergeCell ref="B140:C140"/>
    <mergeCell ref="B141:C141"/>
    <mergeCell ref="L137:M137"/>
    <mergeCell ref="N137:O137"/>
    <mergeCell ref="B137:C137"/>
    <mergeCell ref="D137:E137"/>
    <mergeCell ref="F137:G137"/>
    <mergeCell ref="H137:I137"/>
    <mergeCell ref="J137:K137"/>
    <mergeCell ref="L136:M136"/>
    <mergeCell ref="N136:O136"/>
    <mergeCell ref="B136:C136"/>
    <mergeCell ref="D136:E136"/>
    <mergeCell ref="F136:G136"/>
    <mergeCell ref="H136:I136"/>
    <mergeCell ref="J136:K136"/>
    <mergeCell ref="N138:O148"/>
    <mergeCell ref="F146:G146"/>
    <mergeCell ref="F147:G147"/>
    <mergeCell ref="F148:G148"/>
    <mergeCell ref="H138:I148"/>
    <mergeCell ref="J138:K148"/>
    <mergeCell ref="L138:M148"/>
    <mergeCell ref="B148:C148"/>
    <mergeCell ref="D138:E148"/>
    <mergeCell ref="F138:G138"/>
    <mergeCell ref="F139:G139"/>
    <mergeCell ref="F140:G140"/>
    <mergeCell ref="F141:G141"/>
    <mergeCell ref="F142:G142"/>
    <mergeCell ref="F143:G143"/>
    <mergeCell ref="F144:G144"/>
    <mergeCell ref="F145:G145"/>
    <mergeCell ref="B142:C142"/>
    <mergeCell ref="B143:C143"/>
    <mergeCell ref="B144:C144"/>
    <mergeCell ref="B145:C145"/>
    <mergeCell ref="B146:C146"/>
    <mergeCell ref="B147:C147"/>
    <mergeCell ref="N151:O151"/>
    <mergeCell ref="D151:E151"/>
    <mergeCell ref="F151:G151"/>
    <mergeCell ref="H151:I151"/>
    <mergeCell ref="J151:K151"/>
    <mergeCell ref="L151:M151"/>
    <mergeCell ref="N150:O150"/>
    <mergeCell ref="A150:C150"/>
    <mergeCell ref="D150:E150"/>
    <mergeCell ref="F150:G150"/>
    <mergeCell ref="H150:I150"/>
    <mergeCell ref="J150:K150"/>
    <mergeCell ref="L150:M150"/>
    <mergeCell ref="N149:O149"/>
    <mergeCell ref="B149:C149"/>
    <mergeCell ref="D149:E149"/>
    <mergeCell ref="F149:G149"/>
    <mergeCell ref="H149:I149"/>
    <mergeCell ref="J149:K149"/>
    <mergeCell ref="L149:M149"/>
    <mergeCell ref="H153:I157"/>
    <mergeCell ref="J153:K157"/>
    <mergeCell ref="L153:M157"/>
    <mergeCell ref="N153:O157"/>
    <mergeCell ref="D153:E157"/>
    <mergeCell ref="F153:G153"/>
    <mergeCell ref="F154:G154"/>
    <mergeCell ref="F155:G155"/>
    <mergeCell ref="F156:G156"/>
    <mergeCell ref="F157:G157"/>
    <mergeCell ref="A153:A157"/>
    <mergeCell ref="B153:C153"/>
    <mergeCell ref="B154:C154"/>
    <mergeCell ref="B155:C155"/>
    <mergeCell ref="B156:C156"/>
    <mergeCell ref="B157:C157"/>
    <mergeCell ref="A152:O152"/>
    <mergeCell ref="N161:O161"/>
    <mergeCell ref="B161:C161"/>
    <mergeCell ref="D161:E161"/>
    <mergeCell ref="F161:G161"/>
    <mergeCell ref="H161:I161"/>
    <mergeCell ref="J161:K161"/>
    <mergeCell ref="L161:M161"/>
    <mergeCell ref="N159:O160"/>
    <mergeCell ref="A159:A160"/>
    <mergeCell ref="B159:C160"/>
    <mergeCell ref="D159:E160"/>
    <mergeCell ref="F159:G160"/>
    <mergeCell ref="H159:I160"/>
    <mergeCell ref="J159:K160"/>
    <mergeCell ref="L159:M160"/>
    <mergeCell ref="B158:C158"/>
    <mergeCell ref="D158:E158"/>
    <mergeCell ref="F158:G158"/>
    <mergeCell ref="H158:I158"/>
    <mergeCell ref="J158:K158"/>
    <mergeCell ref="L158:M158"/>
    <mergeCell ref="N158:O158"/>
    <mergeCell ref="J164:K165"/>
    <mergeCell ref="L164:M165"/>
    <mergeCell ref="N164:O165"/>
    <mergeCell ref="A164:A165"/>
    <mergeCell ref="B164:C164"/>
    <mergeCell ref="B165:C165"/>
    <mergeCell ref="D164:E165"/>
    <mergeCell ref="F164:G165"/>
    <mergeCell ref="H164:I165"/>
    <mergeCell ref="N163:O163"/>
    <mergeCell ref="B163:C163"/>
    <mergeCell ref="D163:E163"/>
    <mergeCell ref="F163:G163"/>
    <mergeCell ref="H163:I163"/>
    <mergeCell ref="J163:K163"/>
    <mergeCell ref="L163:M163"/>
    <mergeCell ref="N162:O162"/>
    <mergeCell ref="B162:C162"/>
    <mergeCell ref="D162:E162"/>
    <mergeCell ref="F162:G162"/>
    <mergeCell ref="H162:I162"/>
    <mergeCell ref="J162:K162"/>
    <mergeCell ref="L162:M162"/>
    <mergeCell ref="N167:O167"/>
    <mergeCell ref="A167:C167"/>
    <mergeCell ref="D167:E167"/>
    <mergeCell ref="F167:G167"/>
    <mergeCell ref="H167:I167"/>
    <mergeCell ref="J167:K167"/>
    <mergeCell ref="L167:M167"/>
    <mergeCell ref="N166:O166"/>
    <mergeCell ref="B166:C166"/>
    <mergeCell ref="D166:E166"/>
    <mergeCell ref="F166:G166"/>
    <mergeCell ref="H166:I166"/>
    <mergeCell ref="J166:K166"/>
    <mergeCell ref="L166:M166"/>
    <mergeCell ref="J170:K176"/>
    <mergeCell ref="L170:M176"/>
    <mergeCell ref="N170:O176"/>
    <mergeCell ref="B174:C174"/>
    <mergeCell ref="B175:C175"/>
    <mergeCell ref="B176:C176"/>
    <mergeCell ref="D170:E176"/>
    <mergeCell ref="F170:G176"/>
    <mergeCell ref="H170:I176"/>
    <mergeCell ref="A169:O169"/>
    <mergeCell ref="A170:A176"/>
    <mergeCell ref="B170:C170"/>
    <mergeCell ref="B171:C171"/>
    <mergeCell ref="B172:C172"/>
    <mergeCell ref="B173:C173"/>
    <mergeCell ref="F168:G168"/>
    <mergeCell ref="H168:I168"/>
    <mergeCell ref="J168:K168"/>
    <mergeCell ref="L168:M168"/>
    <mergeCell ref="N168:O168"/>
    <mergeCell ref="B179:C179"/>
    <mergeCell ref="D179:E179"/>
    <mergeCell ref="F179:G179"/>
    <mergeCell ref="H179:I179"/>
    <mergeCell ref="J179:K179"/>
    <mergeCell ref="L179:M179"/>
    <mergeCell ref="B178:C178"/>
    <mergeCell ref="D178:E178"/>
    <mergeCell ref="F178:G178"/>
    <mergeCell ref="H178:I178"/>
    <mergeCell ref="J178:K178"/>
    <mergeCell ref="L178:M178"/>
    <mergeCell ref="N177:O177"/>
    <mergeCell ref="B177:C177"/>
    <mergeCell ref="D177:E177"/>
    <mergeCell ref="F177:G177"/>
    <mergeCell ref="H177:I177"/>
    <mergeCell ref="J177:K177"/>
    <mergeCell ref="L177:M177"/>
    <mergeCell ref="N183:O183"/>
    <mergeCell ref="B183:C183"/>
    <mergeCell ref="D183:E183"/>
    <mergeCell ref="F183:G183"/>
    <mergeCell ref="H183:I183"/>
    <mergeCell ref="J183:K183"/>
    <mergeCell ref="L183:M183"/>
    <mergeCell ref="J181:K182"/>
    <mergeCell ref="L181:M182"/>
    <mergeCell ref="A181:A182"/>
    <mergeCell ref="B181:C181"/>
    <mergeCell ref="B182:C182"/>
    <mergeCell ref="D181:E182"/>
    <mergeCell ref="F181:G182"/>
    <mergeCell ref="H181:I182"/>
    <mergeCell ref="B180:C180"/>
    <mergeCell ref="D180:E180"/>
    <mergeCell ref="F180:G180"/>
    <mergeCell ref="H180:I180"/>
    <mergeCell ref="J180:K180"/>
    <mergeCell ref="L180:M180"/>
    <mergeCell ref="A187:O187"/>
    <mergeCell ref="B199:C200"/>
    <mergeCell ref="N186:O186"/>
    <mergeCell ref="D186:E186"/>
    <mergeCell ref="F186:G186"/>
    <mergeCell ref="H186:I186"/>
    <mergeCell ref="J186:K186"/>
    <mergeCell ref="L186:M186"/>
    <mergeCell ref="N185:O185"/>
    <mergeCell ref="A185:C185"/>
    <mergeCell ref="D185:E185"/>
    <mergeCell ref="F185:G185"/>
    <mergeCell ref="H185:I185"/>
    <mergeCell ref="J185:K185"/>
    <mergeCell ref="L185:M185"/>
    <mergeCell ref="N184:O184"/>
    <mergeCell ref="B184:C184"/>
    <mergeCell ref="D184:E184"/>
    <mergeCell ref="F184:G184"/>
    <mergeCell ref="H184:I184"/>
    <mergeCell ref="J184:K184"/>
    <mergeCell ref="L184:M184"/>
    <mergeCell ref="N198:O198"/>
    <mergeCell ref="B198:C198"/>
    <mergeCell ref="D198:E198"/>
    <mergeCell ref="F198:G198"/>
    <mergeCell ref="H198:I198"/>
    <mergeCell ref="J198:K198"/>
    <mergeCell ref="L198:M198"/>
    <mergeCell ref="J188:K197"/>
    <mergeCell ref="L188:M197"/>
    <mergeCell ref="J199:K200"/>
    <mergeCell ref="L199:M200"/>
    <mergeCell ref="N199:O200"/>
    <mergeCell ref="A199:A200"/>
    <mergeCell ref="D199:E200"/>
    <mergeCell ref="F199:G200"/>
    <mergeCell ref="H199:I200"/>
    <mergeCell ref="N188:O197"/>
    <mergeCell ref="B195:C195"/>
    <mergeCell ref="B196:C196"/>
    <mergeCell ref="B197:C197"/>
    <mergeCell ref="D188:E197"/>
    <mergeCell ref="F188:G197"/>
    <mergeCell ref="H188:I197"/>
    <mergeCell ref="A188:A197"/>
    <mergeCell ref="B188:C188"/>
    <mergeCell ref="B189:C189"/>
    <mergeCell ref="B190:C190"/>
    <mergeCell ref="B191:C191"/>
    <mergeCell ref="B192:C192"/>
    <mergeCell ref="B193:C193"/>
    <mergeCell ref="B194:C194"/>
    <mergeCell ref="H205:I209"/>
    <mergeCell ref="J205:K209"/>
    <mergeCell ref="L205:M209"/>
    <mergeCell ref="N205:O209"/>
    <mergeCell ref="A205:A209"/>
    <mergeCell ref="B205:C205"/>
    <mergeCell ref="B206:C206"/>
    <mergeCell ref="B207:C207"/>
    <mergeCell ref="B208:C208"/>
    <mergeCell ref="B209:C209"/>
    <mergeCell ref="D205:E209"/>
    <mergeCell ref="F205:G209"/>
    <mergeCell ref="F201:G204"/>
    <mergeCell ref="H201:I204"/>
    <mergeCell ref="J201:K204"/>
    <mergeCell ref="L201:M204"/>
    <mergeCell ref="N201:O204"/>
    <mergeCell ref="A201:A204"/>
    <mergeCell ref="B201:C201"/>
    <mergeCell ref="B202:C202"/>
    <mergeCell ref="B203:C203"/>
    <mergeCell ref="B204:C204"/>
    <mergeCell ref="D201:E204"/>
    <mergeCell ref="N214:O214"/>
    <mergeCell ref="B214:C214"/>
    <mergeCell ref="D214:E214"/>
    <mergeCell ref="F214:G214"/>
    <mergeCell ref="H214:I214"/>
    <mergeCell ref="J214:K214"/>
    <mergeCell ref="L214:M214"/>
    <mergeCell ref="L212:M212"/>
    <mergeCell ref="L213:M213"/>
    <mergeCell ref="N212:O213"/>
    <mergeCell ref="A212:A213"/>
    <mergeCell ref="B212:C213"/>
    <mergeCell ref="D212:E213"/>
    <mergeCell ref="F212:G213"/>
    <mergeCell ref="H212:I213"/>
    <mergeCell ref="J212:K213"/>
    <mergeCell ref="A210:A211"/>
    <mergeCell ref="B210:C210"/>
    <mergeCell ref="B211:C211"/>
    <mergeCell ref="D210:E211"/>
    <mergeCell ref="F210:G211"/>
    <mergeCell ref="H210:I211"/>
    <mergeCell ref="J210:K211"/>
    <mergeCell ref="L210:M211"/>
    <mergeCell ref="N210:O211"/>
    <mergeCell ref="A218:A227"/>
    <mergeCell ref="B218:C218"/>
    <mergeCell ref="B219:C219"/>
    <mergeCell ref="B220:C220"/>
    <mergeCell ref="B221:C221"/>
    <mergeCell ref="B222:C222"/>
    <mergeCell ref="B223:C223"/>
    <mergeCell ref="A217:O217"/>
    <mergeCell ref="N216:O216"/>
    <mergeCell ref="D216:E216"/>
    <mergeCell ref="F216:G216"/>
    <mergeCell ref="H216:I216"/>
    <mergeCell ref="J216:K216"/>
    <mergeCell ref="L216:M216"/>
    <mergeCell ref="N215:O215"/>
    <mergeCell ref="A215:C215"/>
    <mergeCell ref="D215:E215"/>
    <mergeCell ref="F215:G215"/>
    <mergeCell ref="H215:I215"/>
    <mergeCell ref="J215:K215"/>
    <mergeCell ref="L215:M215"/>
    <mergeCell ref="B228:C228"/>
    <mergeCell ref="D228:E228"/>
    <mergeCell ref="F228:G228"/>
    <mergeCell ref="H228:I228"/>
    <mergeCell ref="J228:K228"/>
    <mergeCell ref="L228:M228"/>
    <mergeCell ref="N228:O228"/>
    <mergeCell ref="F218:G227"/>
    <mergeCell ref="H218:I227"/>
    <mergeCell ref="J218:K227"/>
    <mergeCell ref="L218:M227"/>
    <mergeCell ref="N218:O227"/>
    <mergeCell ref="B224:C224"/>
    <mergeCell ref="B225:C225"/>
    <mergeCell ref="B226:C226"/>
    <mergeCell ref="B227:C227"/>
    <mergeCell ref="D218:E227"/>
    <mergeCell ref="B231:C231"/>
    <mergeCell ref="D231:E231"/>
    <mergeCell ref="F231:G231"/>
    <mergeCell ref="H231:I231"/>
    <mergeCell ref="J231:K231"/>
    <mergeCell ref="L231:M231"/>
    <mergeCell ref="N231:O231"/>
    <mergeCell ref="B230:C230"/>
    <mergeCell ref="D230:E230"/>
    <mergeCell ref="F230:G230"/>
    <mergeCell ref="H230:I230"/>
    <mergeCell ref="L230:M230"/>
    <mergeCell ref="B229:C229"/>
    <mergeCell ref="D229:E229"/>
    <mergeCell ref="F229:G229"/>
    <mergeCell ref="H229:I229"/>
    <mergeCell ref="L229:M229"/>
    <mergeCell ref="L235:M235"/>
    <mergeCell ref="N235:O235"/>
    <mergeCell ref="B235:C235"/>
    <mergeCell ref="D235:E235"/>
    <mergeCell ref="F235:G235"/>
    <mergeCell ref="H235:I235"/>
    <mergeCell ref="J235:K235"/>
    <mergeCell ref="L232:M234"/>
    <mergeCell ref="N232:O234"/>
    <mergeCell ref="A232:A234"/>
    <mergeCell ref="B232:C232"/>
    <mergeCell ref="B233:C233"/>
    <mergeCell ref="B234:C234"/>
    <mergeCell ref="D232:E234"/>
    <mergeCell ref="F232:G234"/>
    <mergeCell ref="H232:I234"/>
    <mergeCell ref="J232:K234"/>
    <mergeCell ref="N238:O238"/>
    <mergeCell ref="A238:C238"/>
    <mergeCell ref="D238:E238"/>
    <mergeCell ref="F238:G238"/>
    <mergeCell ref="H238:I238"/>
    <mergeCell ref="J238:K238"/>
    <mergeCell ref="L238:M238"/>
    <mergeCell ref="N237:O237"/>
    <mergeCell ref="D237:E237"/>
    <mergeCell ref="F237:G237"/>
    <mergeCell ref="H237:I237"/>
    <mergeCell ref="J237:K237"/>
    <mergeCell ref="L237:M237"/>
    <mergeCell ref="L236:M236"/>
    <mergeCell ref="N236:O236"/>
    <mergeCell ref="D236:E236"/>
    <mergeCell ref="F236:G236"/>
    <mergeCell ref="H236:I236"/>
    <mergeCell ref="J236:K236"/>
    <mergeCell ref="N242:O242"/>
    <mergeCell ref="B242:C242"/>
    <mergeCell ref="D242:E242"/>
    <mergeCell ref="F242:G242"/>
    <mergeCell ref="H242:I242"/>
    <mergeCell ref="J242:K242"/>
    <mergeCell ref="L242:M242"/>
    <mergeCell ref="N241:O241"/>
    <mergeCell ref="B241:C241"/>
    <mergeCell ref="D241:E241"/>
    <mergeCell ref="F241:G241"/>
    <mergeCell ref="H241:I241"/>
    <mergeCell ref="J241:K241"/>
    <mergeCell ref="L241:M241"/>
    <mergeCell ref="A240:O240"/>
    <mergeCell ref="N239:O239"/>
    <mergeCell ref="D239:E239"/>
    <mergeCell ref="F239:G239"/>
    <mergeCell ref="H239:I239"/>
    <mergeCell ref="J239:K239"/>
    <mergeCell ref="L239:M239"/>
    <mergeCell ref="N245:O245"/>
    <mergeCell ref="B245:C245"/>
    <mergeCell ref="D245:E245"/>
    <mergeCell ref="F245:G245"/>
    <mergeCell ref="H245:I245"/>
    <mergeCell ref="J245:K245"/>
    <mergeCell ref="L245:M245"/>
    <mergeCell ref="J244:K244"/>
    <mergeCell ref="N244:O244"/>
    <mergeCell ref="L244:M244"/>
    <mergeCell ref="B244:C244"/>
    <mergeCell ref="D244:E244"/>
    <mergeCell ref="F244:G244"/>
    <mergeCell ref="H244:I244"/>
    <mergeCell ref="N243:O243"/>
    <mergeCell ref="B243:C243"/>
    <mergeCell ref="D243:E243"/>
    <mergeCell ref="F243:G243"/>
    <mergeCell ref="H243:I243"/>
    <mergeCell ref="J243:K243"/>
    <mergeCell ref="L243:M243"/>
    <mergeCell ref="L249:M249"/>
    <mergeCell ref="B249:C249"/>
    <mergeCell ref="D249:E249"/>
    <mergeCell ref="F249:G249"/>
    <mergeCell ref="H249:I249"/>
    <mergeCell ref="J249:K249"/>
    <mergeCell ref="A248:O248"/>
    <mergeCell ref="N247:O247"/>
    <mergeCell ref="D247:E247"/>
    <mergeCell ref="F247:G247"/>
    <mergeCell ref="H247:I247"/>
    <mergeCell ref="J247:K247"/>
    <mergeCell ref="L247:M247"/>
    <mergeCell ref="N246:O246"/>
    <mergeCell ref="A246:C246"/>
    <mergeCell ref="D246:E246"/>
    <mergeCell ref="F246:G246"/>
    <mergeCell ref="H246:I246"/>
    <mergeCell ref="J246:K246"/>
    <mergeCell ref="L246:M246"/>
    <mergeCell ref="N252:O252"/>
    <mergeCell ref="B252:C252"/>
    <mergeCell ref="D252:E252"/>
    <mergeCell ref="F252:G252"/>
    <mergeCell ref="H252:I252"/>
    <mergeCell ref="J252:K252"/>
    <mergeCell ref="L252:M252"/>
    <mergeCell ref="N251:O251"/>
    <mergeCell ref="B251:C251"/>
    <mergeCell ref="D251:E251"/>
    <mergeCell ref="F251:G251"/>
    <mergeCell ref="H251:I251"/>
    <mergeCell ref="N250:O250"/>
    <mergeCell ref="B250:C250"/>
    <mergeCell ref="D250:E250"/>
    <mergeCell ref="F250:G250"/>
    <mergeCell ref="H250:I250"/>
    <mergeCell ref="J250:K250"/>
    <mergeCell ref="L250:M250"/>
    <mergeCell ref="N255:O255"/>
    <mergeCell ref="B255:C255"/>
    <mergeCell ref="D255:E255"/>
    <mergeCell ref="F255:G255"/>
    <mergeCell ref="H255:I255"/>
    <mergeCell ref="J255:K255"/>
    <mergeCell ref="L255:M255"/>
    <mergeCell ref="N254:O254"/>
    <mergeCell ref="B254:C254"/>
    <mergeCell ref="D254:E254"/>
    <mergeCell ref="F254:G254"/>
    <mergeCell ref="H254:I254"/>
    <mergeCell ref="J254:K254"/>
    <mergeCell ref="L254:M254"/>
    <mergeCell ref="N253:O253"/>
    <mergeCell ref="B253:C253"/>
    <mergeCell ref="D253:E253"/>
    <mergeCell ref="F253:G253"/>
    <mergeCell ref="H253:I253"/>
    <mergeCell ref="J253:K253"/>
    <mergeCell ref="L253:M253"/>
    <mergeCell ref="A258:O258"/>
    <mergeCell ref="A259:A272"/>
    <mergeCell ref="B259:C259"/>
    <mergeCell ref="B260:C260"/>
    <mergeCell ref="B261:C261"/>
    <mergeCell ref="B262:C262"/>
    <mergeCell ref="B263:C263"/>
    <mergeCell ref="F257:G257"/>
    <mergeCell ref="H257:I257"/>
    <mergeCell ref="J257:K257"/>
    <mergeCell ref="L257:M257"/>
    <mergeCell ref="N257:O257"/>
    <mergeCell ref="A256:E256"/>
    <mergeCell ref="F256:G256"/>
    <mergeCell ref="H256:I256"/>
    <mergeCell ref="J256:K256"/>
    <mergeCell ref="L256:M256"/>
    <mergeCell ref="N256:O256"/>
    <mergeCell ref="B273:C273"/>
    <mergeCell ref="D273:E273"/>
    <mergeCell ref="F273:G273"/>
    <mergeCell ref="H273:I273"/>
    <mergeCell ref="J273:K273"/>
    <mergeCell ref="L273:M273"/>
    <mergeCell ref="N273:O273"/>
    <mergeCell ref="H259:I272"/>
    <mergeCell ref="J259:K272"/>
    <mergeCell ref="L259:M272"/>
    <mergeCell ref="N259:O272"/>
    <mergeCell ref="B269:C269"/>
    <mergeCell ref="B270:C270"/>
    <mergeCell ref="B271:C271"/>
    <mergeCell ref="B272:C272"/>
    <mergeCell ref="D259:E272"/>
    <mergeCell ref="F259:G272"/>
    <mergeCell ref="B264:C264"/>
    <mergeCell ref="B265:C265"/>
    <mergeCell ref="B266:C266"/>
    <mergeCell ref="B267:C267"/>
    <mergeCell ref="B268:C268"/>
    <mergeCell ref="B275:C275"/>
    <mergeCell ref="D275:E275"/>
    <mergeCell ref="F275:G275"/>
    <mergeCell ref="H275:I275"/>
    <mergeCell ref="J275:K275"/>
    <mergeCell ref="L275:M275"/>
    <mergeCell ref="B276:C276"/>
    <mergeCell ref="D276:E276"/>
    <mergeCell ref="F276:G276"/>
    <mergeCell ref="H276:I276"/>
    <mergeCell ref="J276:K276"/>
    <mergeCell ref="L276:M276"/>
    <mergeCell ref="N276:O276"/>
    <mergeCell ref="B274:C274"/>
    <mergeCell ref="D274:E274"/>
    <mergeCell ref="F274:G274"/>
    <mergeCell ref="H274:I274"/>
    <mergeCell ref="J274:K274"/>
    <mergeCell ref="L274:M274"/>
    <mergeCell ref="N275:O275"/>
    <mergeCell ref="B280:C280"/>
    <mergeCell ref="D280:E280"/>
    <mergeCell ref="F280:G280"/>
    <mergeCell ref="H280:I280"/>
    <mergeCell ref="J280:K280"/>
    <mergeCell ref="L280:M280"/>
    <mergeCell ref="N280:O280"/>
    <mergeCell ref="J278:K278"/>
    <mergeCell ref="J279:K279"/>
    <mergeCell ref="L278:M279"/>
    <mergeCell ref="N278:O279"/>
    <mergeCell ref="A278:A279"/>
    <mergeCell ref="B278:C279"/>
    <mergeCell ref="D278:E279"/>
    <mergeCell ref="F278:G279"/>
    <mergeCell ref="H278:I279"/>
    <mergeCell ref="B277:C277"/>
    <mergeCell ref="D277:E277"/>
    <mergeCell ref="F277:G277"/>
    <mergeCell ref="H277:I277"/>
    <mergeCell ref="J277:K277"/>
    <mergeCell ref="L277:M277"/>
    <mergeCell ref="N277:O277"/>
    <mergeCell ref="N284:O284"/>
    <mergeCell ref="B284:C284"/>
    <mergeCell ref="D284:E284"/>
    <mergeCell ref="F284:G284"/>
    <mergeCell ref="H284:I284"/>
    <mergeCell ref="L284:M284"/>
    <mergeCell ref="A283:O283"/>
    <mergeCell ref="D282:E282"/>
    <mergeCell ref="F282:G282"/>
    <mergeCell ref="H282:I282"/>
    <mergeCell ref="J282:K282"/>
    <mergeCell ref="L282:M282"/>
    <mergeCell ref="N282:O282"/>
    <mergeCell ref="A281:C281"/>
    <mergeCell ref="D281:E281"/>
    <mergeCell ref="F281:G281"/>
    <mergeCell ref="H281:I281"/>
    <mergeCell ref="J281:K281"/>
    <mergeCell ref="L281:M281"/>
    <mergeCell ref="N281:O281"/>
    <mergeCell ref="H287:I288"/>
    <mergeCell ref="J287:K288"/>
    <mergeCell ref="L287:M288"/>
    <mergeCell ref="N287:O288"/>
    <mergeCell ref="A287:A288"/>
    <mergeCell ref="B287:C288"/>
    <mergeCell ref="D287:E287"/>
    <mergeCell ref="D288:E288"/>
    <mergeCell ref="F287:G288"/>
    <mergeCell ref="L285:M286"/>
    <mergeCell ref="N285:O286"/>
    <mergeCell ref="A285:A286"/>
    <mergeCell ref="B285:C286"/>
    <mergeCell ref="D285:E285"/>
    <mergeCell ref="D286:E286"/>
    <mergeCell ref="F285:G286"/>
    <mergeCell ref="H285:I286"/>
    <mergeCell ref="J285:K286"/>
    <mergeCell ref="N292:O292"/>
    <mergeCell ref="A292:C292"/>
    <mergeCell ref="D292:E292"/>
    <mergeCell ref="F292:G292"/>
    <mergeCell ref="H292:I292"/>
    <mergeCell ref="J292:K292"/>
    <mergeCell ref="L292:M292"/>
    <mergeCell ref="N291:O291"/>
    <mergeCell ref="B291:C291"/>
    <mergeCell ref="D291:E291"/>
    <mergeCell ref="F291:G291"/>
    <mergeCell ref="H291:I291"/>
    <mergeCell ref="J291:K291"/>
    <mergeCell ref="L291:M291"/>
    <mergeCell ref="J289:K290"/>
    <mergeCell ref="L289:M290"/>
    <mergeCell ref="N289:O290"/>
    <mergeCell ref="A289:A290"/>
    <mergeCell ref="B289:C290"/>
    <mergeCell ref="D289:E289"/>
    <mergeCell ref="D290:E290"/>
    <mergeCell ref="F289:G290"/>
    <mergeCell ref="H289:I290"/>
    <mergeCell ref="A295:A313"/>
    <mergeCell ref="B295:C295"/>
    <mergeCell ref="B296:C296"/>
    <mergeCell ref="B297:C297"/>
    <mergeCell ref="B298:C298"/>
    <mergeCell ref="B299:C299"/>
    <mergeCell ref="B300:C300"/>
    <mergeCell ref="B301:C301"/>
    <mergeCell ref="A294:O294"/>
    <mergeCell ref="N293:O293"/>
    <mergeCell ref="D293:E293"/>
    <mergeCell ref="F293:G293"/>
    <mergeCell ref="H293:I293"/>
    <mergeCell ref="J293:K293"/>
    <mergeCell ref="L293:M293"/>
    <mergeCell ref="L295:M313"/>
    <mergeCell ref="N295:O313"/>
    <mergeCell ref="B312:C312"/>
    <mergeCell ref="B313:C313"/>
    <mergeCell ref="D295:E313"/>
    <mergeCell ref="F295:G313"/>
    <mergeCell ref="H295:I313"/>
    <mergeCell ref="J295:K313"/>
    <mergeCell ref="B306:C306"/>
    <mergeCell ref="B307:C307"/>
    <mergeCell ref="B308:C308"/>
    <mergeCell ref="B309:C309"/>
    <mergeCell ref="B310:C310"/>
    <mergeCell ref="B311:C311"/>
    <mergeCell ref="B302:C302"/>
    <mergeCell ref="B303:C303"/>
    <mergeCell ref="B304:C304"/>
    <mergeCell ref="B305:C305"/>
    <mergeCell ref="N318:O318"/>
    <mergeCell ref="B318:C318"/>
    <mergeCell ref="D318:E318"/>
    <mergeCell ref="F318:G318"/>
    <mergeCell ref="H318:I318"/>
    <mergeCell ref="J318:K318"/>
    <mergeCell ref="L318:M318"/>
    <mergeCell ref="N317:O317"/>
    <mergeCell ref="B317:C317"/>
    <mergeCell ref="D317:E317"/>
    <mergeCell ref="F317:G317"/>
    <mergeCell ref="H317:I317"/>
    <mergeCell ref="J317:K317"/>
    <mergeCell ref="L317:M317"/>
    <mergeCell ref="N316:O316"/>
    <mergeCell ref="B316:C316"/>
    <mergeCell ref="D316:E316"/>
    <mergeCell ref="F316:G316"/>
    <mergeCell ref="H316:I316"/>
    <mergeCell ref="J316:K316"/>
    <mergeCell ref="L316:M316"/>
    <mergeCell ref="D315:E315"/>
    <mergeCell ref="F315:G315"/>
    <mergeCell ref="H315:I315"/>
    <mergeCell ref="J315:K315"/>
    <mergeCell ref="J314:K314"/>
    <mergeCell ref="L315:M315"/>
    <mergeCell ref="N315:O315"/>
    <mergeCell ref="B315:C315"/>
    <mergeCell ref="J321:K322"/>
    <mergeCell ref="L321:M322"/>
    <mergeCell ref="N321:O322"/>
    <mergeCell ref="A321:A322"/>
    <mergeCell ref="B321:C322"/>
    <mergeCell ref="D321:E321"/>
    <mergeCell ref="D322:E322"/>
    <mergeCell ref="F321:G322"/>
    <mergeCell ref="H321:I322"/>
    <mergeCell ref="J319:K320"/>
    <mergeCell ref="L319:M320"/>
    <mergeCell ref="N319:O320"/>
    <mergeCell ref="A319:A320"/>
    <mergeCell ref="B319:C320"/>
    <mergeCell ref="D319:E319"/>
    <mergeCell ref="D320:E320"/>
    <mergeCell ref="F319:G320"/>
    <mergeCell ref="H319:I320"/>
    <mergeCell ref="N326:O327"/>
    <mergeCell ref="A326:A327"/>
    <mergeCell ref="B326:C327"/>
    <mergeCell ref="D326:E326"/>
    <mergeCell ref="D327:E327"/>
    <mergeCell ref="F326:G327"/>
    <mergeCell ref="H326:I327"/>
    <mergeCell ref="J326:K327"/>
    <mergeCell ref="L326:M327"/>
    <mergeCell ref="F323:G325"/>
    <mergeCell ref="H323:I325"/>
    <mergeCell ref="J323:K325"/>
    <mergeCell ref="L323:M325"/>
    <mergeCell ref="N323:O325"/>
    <mergeCell ref="A323:A325"/>
    <mergeCell ref="B323:C323"/>
    <mergeCell ref="B324:C324"/>
    <mergeCell ref="B325:C325"/>
    <mergeCell ref="D323:E323"/>
    <mergeCell ref="D324:E324"/>
    <mergeCell ref="D325:E325"/>
    <mergeCell ref="N330:O330"/>
    <mergeCell ref="D330:E330"/>
    <mergeCell ref="F330:G330"/>
    <mergeCell ref="H330:I330"/>
    <mergeCell ref="J330:K330"/>
    <mergeCell ref="L330:M330"/>
    <mergeCell ref="N329:O329"/>
    <mergeCell ref="A329:C329"/>
    <mergeCell ref="D329:E329"/>
    <mergeCell ref="F329:G329"/>
    <mergeCell ref="H329:I329"/>
    <mergeCell ref="J329:K329"/>
    <mergeCell ref="L329:M329"/>
    <mergeCell ref="N328:O328"/>
    <mergeCell ref="B328:C328"/>
    <mergeCell ref="D328:E328"/>
    <mergeCell ref="F328:G328"/>
    <mergeCell ref="H328:I328"/>
    <mergeCell ref="J328:K328"/>
    <mergeCell ref="L328:M328"/>
    <mergeCell ref="N333:O333"/>
    <mergeCell ref="B333:C333"/>
    <mergeCell ref="D333:E333"/>
    <mergeCell ref="F333:G333"/>
    <mergeCell ref="H333:I333"/>
    <mergeCell ref="J333:K333"/>
    <mergeCell ref="L333:M333"/>
    <mergeCell ref="N338:O338"/>
    <mergeCell ref="B338:C338"/>
    <mergeCell ref="N332:O332"/>
    <mergeCell ref="B332:C332"/>
    <mergeCell ref="D332:E332"/>
    <mergeCell ref="F332:G332"/>
    <mergeCell ref="H332:I332"/>
    <mergeCell ref="J332:K332"/>
    <mergeCell ref="L332:M332"/>
    <mergeCell ref="A331:O331"/>
    <mergeCell ref="B339:C339"/>
    <mergeCell ref="D339:E339"/>
    <mergeCell ref="F339:G339"/>
    <mergeCell ref="A336:O336"/>
    <mergeCell ref="N335:O335"/>
    <mergeCell ref="D335:E335"/>
    <mergeCell ref="F335:G335"/>
    <mergeCell ref="H335:I335"/>
    <mergeCell ref="J335:K335"/>
    <mergeCell ref="L335:M335"/>
    <mergeCell ref="N334:O334"/>
    <mergeCell ref="A334:C334"/>
    <mergeCell ref="D334:E334"/>
    <mergeCell ref="F334:G334"/>
    <mergeCell ref="H334:I334"/>
    <mergeCell ref="J334:K334"/>
    <mergeCell ref="L334:M334"/>
    <mergeCell ref="B343:C343"/>
    <mergeCell ref="D343:E343"/>
    <mergeCell ref="F343:G343"/>
    <mergeCell ref="H343:I343"/>
    <mergeCell ref="J343:K343"/>
    <mergeCell ref="D338:E338"/>
    <mergeCell ref="F338:G338"/>
    <mergeCell ref="H338:I338"/>
    <mergeCell ref="J338:K338"/>
    <mergeCell ref="L338:M338"/>
    <mergeCell ref="N337:O337"/>
    <mergeCell ref="B337:C337"/>
    <mergeCell ref="D337:E337"/>
    <mergeCell ref="F337:G337"/>
    <mergeCell ref="H337:I337"/>
    <mergeCell ref="J337:K337"/>
    <mergeCell ref="L337:M337"/>
    <mergeCell ref="A342:O342"/>
    <mergeCell ref="L341:M341"/>
    <mergeCell ref="N341:O341"/>
    <mergeCell ref="D341:E341"/>
    <mergeCell ref="F341:G341"/>
    <mergeCell ref="H341:I341"/>
    <mergeCell ref="J341:K341"/>
    <mergeCell ref="L340:M340"/>
    <mergeCell ref="N340:O340"/>
    <mergeCell ref="A340:C340"/>
    <mergeCell ref="D340:E340"/>
    <mergeCell ref="H340:I340"/>
    <mergeCell ref="J340:K340"/>
    <mergeCell ref="L339:M339"/>
    <mergeCell ref="N339:O339"/>
    <mergeCell ref="N348:O348"/>
    <mergeCell ref="B348:C348"/>
    <mergeCell ref="D348:E348"/>
    <mergeCell ref="F348:G348"/>
    <mergeCell ref="H348:I348"/>
    <mergeCell ref="J348:K348"/>
    <mergeCell ref="L348:M348"/>
    <mergeCell ref="A347:O347"/>
    <mergeCell ref="L346:M346"/>
    <mergeCell ref="N346:O346"/>
    <mergeCell ref="D346:E346"/>
    <mergeCell ref="F346:G346"/>
    <mergeCell ref="H346:I346"/>
    <mergeCell ref="J346:K346"/>
    <mergeCell ref="H339:I339"/>
    <mergeCell ref="F340:G340"/>
    <mergeCell ref="L345:M345"/>
    <mergeCell ref="N345:O345"/>
    <mergeCell ref="A345:C345"/>
    <mergeCell ref="D345:E345"/>
    <mergeCell ref="H345:I345"/>
    <mergeCell ref="J345:K345"/>
    <mergeCell ref="L344:M344"/>
    <mergeCell ref="N344:O344"/>
    <mergeCell ref="B344:C344"/>
    <mergeCell ref="D344:E344"/>
    <mergeCell ref="F344:G344"/>
    <mergeCell ref="H344:I344"/>
    <mergeCell ref="J344:K344"/>
    <mergeCell ref="F345:G345"/>
    <mergeCell ref="L343:M343"/>
    <mergeCell ref="N343:O343"/>
    <mergeCell ref="N351:O351"/>
    <mergeCell ref="B351:C351"/>
    <mergeCell ref="D351:E351"/>
    <mergeCell ref="F351:G351"/>
    <mergeCell ref="H351:I351"/>
    <mergeCell ref="J351:K351"/>
    <mergeCell ref="L351:M351"/>
    <mergeCell ref="B350:C350"/>
    <mergeCell ref="D350:E350"/>
    <mergeCell ref="F350:G350"/>
    <mergeCell ref="H350:I350"/>
    <mergeCell ref="J350:K350"/>
    <mergeCell ref="N350:O350"/>
    <mergeCell ref="N349:O349"/>
    <mergeCell ref="B349:C349"/>
    <mergeCell ref="D349:E349"/>
    <mergeCell ref="F349:G349"/>
    <mergeCell ref="H349:I349"/>
    <mergeCell ref="J349:K349"/>
    <mergeCell ref="L349:M349"/>
    <mergeCell ref="H353:I355"/>
    <mergeCell ref="J353:K355"/>
    <mergeCell ref="L353:M355"/>
    <mergeCell ref="N353:O355"/>
    <mergeCell ref="A353:A355"/>
    <mergeCell ref="B353:C353"/>
    <mergeCell ref="B354:C354"/>
    <mergeCell ref="B355:C355"/>
    <mergeCell ref="D353:E355"/>
    <mergeCell ref="F353:G355"/>
    <mergeCell ref="N352:O352"/>
    <mergeCell ref="B352:C352"/>
    <mergeCell ref="D352:E352"/>
    <mergeCell ref="F352:G352"/>
    <mergeCell ref="H352:I352"/>
    <mergeCell ref="J352:K352"/>
    <mergeCell ref="L352:M352"/>
    <mergeCell ref="B358:C358"/>
    <mergeCell ref="D358:E358"/>
    <mergeCell ref="F358:G358"/>
    <mergeCell ref="H358:I358"/>
    <mergeCell ref="J358:K358"/>
    <mergeCell ref="L358:M358"/>
    <mergeCell ref="N358:O358"/>
    <mergeCell ref="F359:G359"/>
    <mergeCell ref="B357:C357"/>
    <mergeCell ref="D357:E357"/>
    <mergeCell ref="F357:G357"/>
    <mergeCell ref="H357:I357"/>
    <mergeCell ref="J357:K357"/>
    <mergeCell ref="L357:M357"/>
    <mergeCell ref="N357:O357"/>
    <mergeCell ref="B356:C356"/>
    <mergeCell ref="D356:E356"/>
    <mergeCell ref="F356:G356"/>
    <mergeCell ref="H356:I356"/>
    <mergeCell ref="N356:O356"/>
    <mergeCell ref="B362:C362"/>
    <mergeCell ref="D362:E362"/>
    <mergeCell ref="F362:G362"/>
    <mergeCell ref="H362:I362"/>
    <mergeCell ref="J362:K362"/>
    <mergeCell ref="L362:M362"/>
    <mergeCell ref="N362:O362"/>
    <mergeCell ref="A361:O361"/>
    <mergeCell ref="D360:E360"/>
    <mergeCell ref="F360:G360"/>
    <mergeCell ref="H360:I360"/>
    <mergeCell ref="J360:K360"/>
    <mergeCell ref="L360:M360"/>
    <mergeCell ref="N360:O360"/>
    <mergeCell ref="A359:C359"/>
    <mergeCell ref="D359:E359"/>
    <mergeCell ref="H359:I359"/>
    <mergeCell ref="J359:K359"/>
    <mergeCell ref="L359:M359"/>
    <mergeCell ref="N359:O359"/>
    <mergeCell ref="A366:C366"/>
    <mergeCell ref="D366:E366"/>
    <mergeCell ref="H366:I366"/>
    <mergeCell ref="J366:K366"/>
    <mergeCell ref="L366:M366"/>
    <mergeCell ref="N366:O366"/>
    <mergeCell ref="B365:C365"/>
    <mergeCell ref="D365:E365"/>
    <mergeCell ref="F365:G365"/>
    <mergeCell ref="H365:I365"/>
    <mergeCell ref="J365:K365"/>
    <mergeCell ref="L365:M365"/>
    <mergeCell ref="N365:O365"/>
    <mergeCell ref="F366:G366"/>
    <mergeCell ref="L363:M364"/>
    <mergeCell ref="N363:O364"/>
    <mergeCell ref="A363:A364"/>
    <mergeCell ref="B363:C363"/>
    <mergeCell ref="B364:C364"/>
    <mergeCell ref="D363:E364"/>
    <mergeCell ref="F363:G364"/>
    <mergeCell ref="H363:I364"/>
    <mergeCell ref="J363:K364"/>
    <mergeCell ref="A383:O383"/>
    <mergeCell ref="A379:O379"/>
    <mergeCell ref="A380:O380"/>
    <mergeCell ref="A381:O381"/>
    <mergeCell ref="A378:O378"/>
    <mergeCell ref="A382:O382"/>
    <mergeCell ref="A376:O376"/>
    <mergeCell ref="A377:O377"/>
    <mergeCell ref="A374:O374"/>
    <mergeCell ref="A372:O373"/>
    <mergeCell ref="A370:O370"/>
    <mergeCell ref="A371:O371"/>
    <mergeCell ref="A368:O368"/>
    <mergeCell ref="A369:O369"/>
    <mergeCell ref="D367:E367"/>
    <mergeCell ref="F367:G367"/>
    <mergeCell ref="H367:I367"/>
    <mergeCell ref="J367:K367"/>
    <mergeCell ref="L367:M367"/>
    <mergeCell ref="N367:O367"/>
    <mergeCell ref="A375:O375"/>
    <mergeCell ref="A400:O400"/>
    <mergeCell ref="A401:O401"/>
    <mergeCell ref="A402:O402"/>
    <mergeCell ref="A397:O397"/>
    <mergeCell ref="A399:O399"/>
    <mergeCell ref="A394:O394"/>
    <mergeCell ref="A396:O396"/>
    <mergeCell ref="A398:O398"/>
    <mergeCell ref="A393:O393"/>
    <mergeCell ref="A395:O395"/>
    <mergeCell ref="A389:O389"/>
    <mergeCell ref="A390:O390"/>
    <mergeCell ref="A391:O391"/>
    <mergeCell ref="A392:O392"/>
    <mergeCell ref="A388:O388"/>
    <mergeCell ref="A384:O384"/>
    <mergeCell ref="A385:O385"/>
    <mergeCell ref="A386:O386"/>
    <mergeCell ref="A387:O387"/>
    <mergeCell ref="D425:E425"/>
    <mergeCell ref="F425:G425"/>
    <mergeCell ref="H425:I425"/>
    <mergeCell ref="J425:K425"/>
    <mergeCell ref="B410:C410"/>
    <mergeCell ref="D410:E410"/>
    <mergeCell ref="F410:G410"/>
    <mergeCell ref="H410:I410"/>
    <mergeCell ref="J410:K410"/>
    <mergeCell ref="L410:M410"/>
    <mergeCell ref="N410:O410"/>
    <mergeCell ref="A409:O409"/>
    <mergeCell ref="A406:O406"/>
    <mergeCell ref="A407:O407"/>
    <mergeCell ref="A408:O408"/>
    <mergeCell ref="A403:O403"/>
    <mergeCell ref="A404:O404"/>
    <mergeCell ref="A405:O405"/>
    <mergeCell ref="B413:C413"/>
    <mergeCell ref="B414:C414"/>
    <mergeCell ref="B415:C415"/>
    <mergeCell ref="B416:C416"/>
    <mergeCell ref="D413:E416"/>
    <mergeCell ref="F413:G416"/>
    <mergeCell ref="H413:I416"/>
    <mergeCell ref="B412:C412"/>
    <mergeCell ref="D412:E412"/>
    <mergeCell ref="F412:G412"/>
    <mergeCell ref="H412:I412"/>
    <mergeCell ref="J412:K412"/>
    <mergeCell ref="L412:M412"/>
    <mergeCell ref="N412:O412"/>
    <mergeCell ref="B411:C411"/>
    <mergeCell ref="D411:E411"/>
    <mergeCell ref="F411:G411"/>
    <mergeCell ref="H411:I411"/>
    <mergeCell ref="J411:K411"/>
    <mergeCell ref="L411:M411"/>
    <mergeCell ref="N411:O411"/>
    <mergeCell ref="L437:M437"/>
    <mergeCell ref="B435:C435"/>
    <mergeCell ref="B436:C436"/>
    <mergeCell ref="D435:E435"/>
    <mergeCell ref="D436:E436"/>
    <mergeCell ref="F435:G435"/>
    <mergeCell ref="A431:O431"/>
    <mergeCell ref="B432:C432"/>
    <mergeCell ref="B433:C433"/>
    <mergeCell ref="B434:C434"/>
    <mergeCell ref="D432:E432"/>
    <mergeCell ref="D433:E433"/>
    <mergeCell ref="A417:A420"/>
    <mergeCell ref="B417:C417"/>
    <mergeCell ref="B418:C418"/>
    <mergeCell ref="B419:C419"/>
    <mergeCell ref="B420:C420"/>
    <mergeCell ref="D417:E420"/>
    <mergeCell ref="F436:G436"/>
    <mergeCell ref="H435:I435"/>
    <mergeCell ref="H436:I436"/>
    <mergeCell ref="J435:K435"/>
    <mergeCell ref="L434:M434"/>
    <mergeCell ref="L435:M435"/>
    <mergeCell ref="L436:M436"/>
    <mergeCell ref="F417:G420"/>
    <mergeCell ref="H417:I420"/>
    <mergeCell ref="J417:K420"/>
    <mergeCell ref="L417:M420"/>
    <mergeCell ref="N417:O420"/>
    <mergeCell ref="N426:O426"/>
    <mergeCell ref="B425:C425"/>
    <mergeCell ref="A442:O442"/>
    <mergeCell ref="A443:O443"/>
    <mergeCell ref="B438:C438"/>
    <mergeCell ref="D438:E438"/>
    <mergeCell ref="F438:G438"/>
    <mergeCell ref="H438:I438"/>
    <mergeCell ref="J438:K438"/>
    <mergeCell ref="L438:M438"/>
    <mergeCell ref="N438:O438"/>
    <mergeCell ref="B446:C446"/>
    <mergeCell ref="D446:E446"/>
    <mergeCell ref="F446:G446"/>
    <mergeCell ref="H446:I446"/>
    <mergeCell ref="J446:K446"/>
    <mergeCell ref="L446:M446"/>
    <mergeCell ref="N446:O446"/>
    <mergeCell ref="B445:C445"/>
    <mergeCell ref="D445:E445"/>
    <mergeCell ref="F445:G445"/>
    <mergeCell ref="H445:I445"/>
    <mergeCell ref="J445:K445"/>
    <mergeCell ref="L445:M445"/>
    <mergeCell ref="N445:O445"/>
    <mergeCell ref="A444:O444"/>
    <mergeCell ref="A441:O441"/>
    <mergeCell ref="F440:G440"/>
    <mergeCell ref="H440:I440"/>
    <mergeCell ref="D440:E440"/>
    <mergeCell ref="N449:O450"/>
    <mergeCell ref="A449:A450"/>
    <mergeCell ref="B449:C449"/>
    <mergeCell ref="B450:C450"/>
    <mergeCell ref="D449:E450"/>
    <mergeCell ref="F449:G450"/>
    <mergeCell ref="H449:I450"/>
    <mergeCell ref="J449:K450"/>
    <mergeCell ref="L449:M450"/>
    <mergeCell ref="B448:C448"/>
    <mergeCell ref="D448:E448"/>
    <mergeCell ref="F448:G448"/>
    <mergeCell ref="H448:I448"/>
    <mergeCell ref="J448:K448"/>
    <mergeCell ref="L448:M448"/>
    <mergeCell ref="N448:O448"/>
    <mergeCell ref="B447:C447"/>
    <mergeCell ref="D447:E447"/>
    <mergeCell ref="F447:G447"/>
    <mergeCell ref="H447:I447"/>
    <mergeCell ref="J447:K447"/>
    <mergeCell ref="L447:M447"/>
    <mergeCell ref="N447:O447"/>
    <mergeCell ref="L440:M440"/>
    <mergeCell ref="L454:M454"/>
    <mergeCell ref="N454:O454"/>
    <mergeCell ref="B454:C454"/>
    <mergeCell ref="D454:E454"/>
    <mergeCell ref="F454:G454"/>
    <mergeCell ref="H454:I454"/>
    <mergeCell ref="J454:K454"/>
    <mergeCell ref="H451:I453"/>
    <mergeCell ref="J451:K453"/>
    <mergeCell ref="L451:M453"/>
    <mergeCell ref="N451:O453"/>
    <mergeCell ref="A451:A453"/>
    <mergeCell ref="B451:C451"/>
    <mergeCell ref="B452:C452"/>
    <mergeCell ref="B453:C453"/>
    <mergeCell ref="D451:E453"/>
    <mergeCell ref="F451:G453"/>
    <mergeCell ref="A458:O458"/>
    <mergeCell ref="D457:E457"/>
    <mergeCell ref="F457:G457"/>
    <mergeCell ref="H457:I457"/>
    <mergeCell ref="J457:K457"/>
    <mergeCell ref="L457:M457"/>
    <mergeCell ref="N457:O457"/>
    <mergeCell ref="A456:C456"/>
    <mergeCell ref="D456:E456"/>
    <mergeCell ref="F456:G456"/>
    <mergeCell ref="H456:I456"/>
    <mergeCell ref="J456:K456"/>
    <mergeCell ref="L456:M456"/>
    <mergeCell ref="N456:O456"/>
    <mergeCell ref="B455:C455"/>
    <mergeCell ref="D455:E455"/>
    <mergeCell ref="F455:G455"/>
    <mergeCell ref="H455:I455"/>
    <mergeCell ref="J455:K455"/>
    <mergeCell ref="L455:M455"/>
    <mergeCell ref="N455:O455"/>
    <mergeCell ref="A462:C462"/>
    <mergeCell ref="D462:E462"/>
    <mergeCell ref="F462:G462"/>
    <mergeCell ref="H462:I462"/>
    <mergeCell ref="J462:K462"/>
    <mergeCell ref="L462:M462"/>
    <mergeCell ref="N462:O462"/>
    <mergeCell ref="B461:C461"/>
    <mergeCell ref="D461:E461"/>
    <mergeCell ref="F461:G461"/>
    <mergeCell ref="H461:I461"/>
    <mergeCell ref="J461:K461"/>
    <mergeCell ref="L461:M461"/>
    <mergeCell ref="N461:O461"/>
    <mergeCell ref="J459:K459"/>
    <mergeCell ref="J460:K460"/>
    <mergeCell ref="L459:M460"/>
    <mergeCell ref="N459:O460"/>
    <mergeCell ref="A459:A460"/>
    <mergeCell ref="B459:C460"/>
    <mergeCell ref="D459:E460"/>
    <mergeCell ref="F459:G460"/>
    <mergeCell ref="H459:I460"/>
    <mergeCell ref="N466:O466"/>
    <mergeCell ref="B466:C466"/>
    <mergeCell ref="D466:E466"/>
    <mergeCell ref="F466:G466"/>
    <mergeCell ref="H466:I466"/>
    <mergeCell ref="J466:K466"/>
    <mergeCell ref="L466:M466"/>
    <mergeCell ref="N465:O465"/>
    <mergeCell ref="B465:C465"/>
    <mergeCell ref="D465:E465"/>
    <mergeCell ref="F465:G465"/>
    <mergeCell ref="H465:I465"/>
    <mergeCell ref="J465:K465"/>
    <mergeCell ref="L465:M465"/>
    <mergeCell ref="A464:O464"/>
    <mergeCell ref="D463:E463"/>
    <mergeCell ref="F463:G463"/>
    <mergeCell ref="H463:I463"/>
    <mergeCell ref="J463:K463"/>
    <mergeCell ref="L463:M463"/>
    <mergeCell ref="N463:O463"/>
    <mergeCell ref="J471:K471"/>
    <mergeCell ref="L470:M471"/>
    <mergeCell ref="N470:O471"/>
    <mergeCell ref="A470:A471"/>
    <mergeCell ref="B470:C471"/>
    <mergeCell ref="D470:E471"/>
    <mergeCell ref="F470:G471"/>
    <mergeCell ref="H470:I471"/>
    <mergeCell ref="J470:K470"/>
    <mergeCell ref="H467:I469"/>
    <mergeCell ref="J467:K469"/>
    <mergeCell ref="L467:M469"/>
    <mergeCell ref="N467:O469"/>
    <mergeCell ref="A467:A469"/>
    <mergeCell ref="B467:C467"/>
    <mergeCell ref="B468:C468"/>
    <mergeCell ref="B469:C469"/>
    <mergeCell ref="D467:E469"/>
    <mergeCell ref="F467:G469"/>
    <mergeCell ref="A475:O475"/>
    <mergeCell ref="N474:O474"/>
    <mergeCell ref="D474:E474"/>
    <mergeCell ref="F474:G474"/>
    <mergeCell ref="H474:I474"/>
    <mergeCell ref="J474:K474"/>
    <mergeCell ref="L474:M474"/>
    <mergeCell ref="N473:O473"/>
    <mergeCell ref="A473:C473"/>
    <mergeCell ref="D473:E473"/>
    <mergeCell ref="F473:G473"/>
    <mergeCell ref="H473:I473"/>
    <mergeCell ref="J473:K473"/>
    <mergeCell ref="L473:M473"/>
    <mergeCell ref="N472:O472"/>
    <mergeCell ref="B472:C472"/>
    <mergeCell ref="D472:E472"/>
    <mergeCell ref="F472:G472"/>
    <mergeCell ref="H472:I472"/>
    <mergeCell ref="J472:K472"/>
    <mergeCell ref="L472:M472"/>
    <mergeCell ref="A479:O479"/>
    <mergeCell ref="N478:O478"/>
    <mergeCell ref="D478:E478"/>
    <mergeCell ref="F478:G478"/>
    <mergeCell ref="H478:I478"/>
    <mergeCell ref="J478:K478"/>
    <mergeCell ref="L478:M478"/>
    <mergeCell ref="N477:O477"/>
    <mergeCell ref="A477:C477"/>
    <mergeCell ref="D477:E477"/>
    <mergeCell ref="F477:G477"/>
    <mergeCell ref="H477:I477"/>
    <mergeCell ref="J477:K477"/>
    <mergeCell ref="L477:M477"/>
    <mergeCell ref="N476:O476"/>
    <mergeCell ref="B476:C476"/>
    <mergeCell ref="D476:E476"/>
    <mergeCell ref="F476:G476"/>
    <mergeCell ref="H476:I476"/>
    <mergeCell ref="J476:K476"/>
    <mergeCell ref="L476:M476"/>
    <mergeCell ref="N482:O482"/>
    <mergeCell ref="D482:E482"/>
    <mergeCell ref="F482:G482"/>
    <mergeCell ref="H482:I482"/>
    <mergeCell ref="J482:K482"/>
    <mergeCell ref="L482:M482"/>
    <mergeCell ref="N481:O481"/>
    <mergeCell ref="A481:C481"/>
    <mergeCell ref="D481:E481"/>
    <mergeCell ref="F481:G481"/>
    <mergeCell ref="H481:I481"/>
    <mergeCell ref="J481:K481"/>
    <mergeCell ref="L481:M481"/>
    <mergeCell ref="N480:O480"/>
    <mergeCell ref="B480:C480"/>
    <mergeCell ref="D480:E480"/>
    <mergeCell ref="F480:G480"/>
    <mergeCell ref="H480:I480"/>
    <mergeCell ref="J480:K480"/>
    <mergeCell ref="L480:M480"/>
    <mergeCell ref="N484:O484"/>
    <mergeCell ref="B484:C484"/>
    <mergeCell ref="D484:E484"/>
    <mergeCell ref="F484:G484"/>
    <mergeCell ref="H484:I484"/>
    <mergeCell ref="J484:K484"/>
    <mergeCell ref="L484:M484"/>
    <mergeCell ref="A483:O483"/>
    <mergeCell ref="A590:O590"/>
    <mergeCell ref="A591:O591"/>
    <mergeCell ref="N486:O486"/>
    <mergeCell ref="B486:C486"/>
    <mergeCell ref="D486:E486"/>
    <mergeCell ref="F486:G486"/>
    <mergeCell ref="H486:I486"/>
    <mergeCell ref="J486:K486"/>
    <mergeCell ref="L486:M486"/>
    <mergeCell ref="N485:O485"/>
    <mergeCell ref="B485:C485"/>
    <mergeCell ref="D485:E485"/>
    <mergeCell ref="F485:G485"/>
    <mergeCell ref="H485:I485"/>
    <mergeCell ref="J485:K485"/>
    <mergeCell ref="L485:M485"/>
    <mergeCell ref="A490:O490"/>
    <mergeCell ref="A489:O489"/>
    <mergeCell ref="A497:O497"/>
    <mergeCell ref="A555:O555"/>
    <mergeCell ref="A556:O556"/>
    <mergeCell ref="A557:O557"/>
    <mergeCell ref="N488:O488"/>
    <mergeCell ref="D488:E488"/>
    <mergeCell ref="F488:G488"/>
    <mergeCell ref="H488:I488"/>
    <mergeCell ref="J488:K488"/>
    <mergeCell ref="L488:M488"/>
    <mergeCell ref="N487:O487"/>
    <mergeCell ref="A487:C487"/>
    <mergeCell ref="D487:E487"/>
    <mergeCell ref="F487:G487"/>
    <mergeCell ref="H487:I487"/>
    <mergeCell ref="J487:K487"/>
    <mergeCell ref="L487:M487"/>
    <mergeCell ref="A508:O508"/>
    <mergeCell ref="A504:O504"/>
    <mergeCell ref="A505:O505"/>
    <mergeCell ref="A506:O506"/>
    <mergeCell ref="A507:O507"/>
    <mergeCell ref="A503:O503"/>
    <mergeCell ref="A499:O499"/>
    <mergeCell ref="A500:O500"/>
    <mergeCell ref="A501:O501"/>
    <mergeCell ref="A502:O502"/>
    <mergeCell ref="A498:O498"/>
    <mergeCell ref="A494:O494"/>
    <mergeCell ref="A495:O495"/>
    <mergeCell ref="A496:O496"/>
    <mergeCell ref="A493:O493"/>
    <mergeCell ref="A491:O491"/>
    <mergeCell ref="A492:O492"/>
    <mergeCell ref="A528:O528"/>
    <mergeCell ref="A524:O524"/>
    <mergeCell ref="A525:O525"/>
    <mergeCell ref="A526:O526"/>
    <mergeCell ref="A527:O527"/>
    <mergeCell ref="A523:O523"/>
    <mergeCell ref="A519:O519"/>
    <mergeCell ref="A520:O520"/>
    <mergeCell ref="A521:O521"/>
    <mergeCell ref="A522:O522"/>
    <mergeCell ref="A514:O514"/>
    <mergeCell ref="A516:O516"/>
    <mergeCell ref="A517:O517"/>
    <mergeCell ref="A518:O518"/>
    <mergeCell ref="A513:O513"/>
    <mergeCell ref="A515:O515"/>
    <mergeCell ref="A509:O509"/>
    <mergeCell ref="A510:O510"/>
    <mergeCell ref="A511:O511"/>
    <mergeCell ref="A512:O512"/>
    <mergeCell ref="A548:O548"/>
    <mergeCell ref="A544:O544"/>
    <mergeCell ref="A545:O545"/>
    <mergeCell ref="A546:O546"/>
    <mergeCell ref="A547:O547"/>
    <mergeCell ref="A543:O543"/>
    <mergeCell ref="A539:O539"/>
    <mergeCell ref="A540:O540"/>
    <mergeCell ref="A541:O541"/>
    <mergeCell ref="A542:O542"/>
    <mergeCell ref="A538:O538"/>
    <mergeCell ref="A534:O534"/>
    <mergeCell ref="A535:O535"/>
    <mergeCell ref="A536:O536"/>
    <mergeCell ref="A537:O537"/>
    <mergeCell ref="A533:O533"/>
    <mergeCell ref="A529:O529"/>
    <mergeCell ref="A530:O530"/>
    <mergeCell ref="A531:O531"/>
    <mergeCell ref="A532:O532"/>
    <mergeCell ref="A549:O549"/>
    <mergeCell ref="B550:C550"/>
    <mergeCell ref="D550:E550"/>
    <mergeCell ref="F550:G550"/>
    <mergeCell ref="H550:I550"/>
    <mergeCell ref="J550:K550"/>
    <mergeCell ref="A558:O558"/>
    <mergeCell ref="A554:O554"/>
    <mergeCell ref="D553:E553"/>
    <mergeCell ref="F553:G553"/>
    <mergeCell ref="H553:I553"/>
    <mergeCell ref="J553:K553"/>
    <mergeCell ref="L553:M553"/>
    <mergeCell ref="N553:O553"/>
    <mergeCell ref="A552:C552"/>
    <mergeCell ref="D552:E552"/>
    <mergeCell ref="F552:G552"/>
    <mergeCell ref="H552:I552"/>
    <mergeCell ref="J552:K552"/>
    <mergeCell ref="L552:M552"/>
    <mergeCell ref="N552:O552"/>
    <mergeCell ref="A569:O569"/>
    <mergeCell ref="A570:O570"/>
    <mergeCell ref="A571:O571"/>
    <mergeCell ref="A572:O572"/>
    <mergeCell ref="A568:O568"/>
    <mergeCell ref="A564:O564"/>
    <mergeCell ref="A565:O565"/>
    <mergeCell ref="A566:O566"/>
    <mergeCell ref="A567:O567"/>
    <mergeCell ref="A563:O563"/>
    <mergeCell ref="A559:O559"/>
    <mergeCell ref="A560:O560"/>
    <mergeCell ref="A561:O561"/>
    <mergeCell ref="A562:O562"/>
    <mergeCell ref="B551:C551"/>
    <mergeCell ref="D551:E551"/>
    <mergeCell ref="F551:G551"/>
    <mergeCell ref="H551:I551"/>
    <mergeCell ref="J551:K551"/>
    <mergeCell ref="L551:M551"/>
    <mergeCell ref="N551:O551"/>
    <mergeCell ref="A584:O584"/>
    <mergeCell ref="A586:O586"/>
    <mergeCell ref="A587:O587"/>
    <mergeCell ref="A588:O588"/>
    <mergeCell ref="A583:O583"/>
    <mergeCell ref="A585:O585"/>
    <mergeCell ref="A579:O579"/>
    <mergeCell ref="A580:O580"/>
    <mergeCell ref="A581:O581"/>
    <mergeCell ref="A582:O582"/>
    <mergeCell ref="A592:O592"/>
    <mergeCell ref="A578:O578"/>
    <mergeCell ref="A574:O574"/>
    <mergeCell ref="A575:O575"/>
    <mergeCell ref="A576:O576"/>
    <mergeCell ref="A577:O577"/>
    <mergeCell ref="A573:O573"/>
    <mergeCell ref="A608:O608"/>
    <mergeCell ref="A610:O610"/>
    <mergeCell ref="A604:O604"/>
    <mergeCell ref="A605:O605"/>
    <mergeCell ref="A606:O606"/>
    <mergeCell ref="A607:O607"/>
    <mergeCell ref="A603:O603"/>
    <mergeCell ref="A599:O599"/>
    <mergeCell ref="A600:O600"/>
    <mergeCell ref="A601:O601"/>
    <mergeCell ref="A602:O602"/>
    <mergeCell ref="A598:O598"/>
    <mergeCell ref="A594:O594"/>
    <mergeCell ref="A595:O595"/>
    <mergeCell ref="A596:O596"/>
    <mergeCell ref="A589:O589"/>
    <mergeCell ref="A597:O597"/>
    <mergeCell ref="A593:O593"/>
    <mergeCell ref="A1:O1"/>
    <mergeCell ref="A2:O2"/>
    <mergeCell ref="A3:O3"/>
    <mergeCell ref="A4:O4"/>
    <mergeCell ref="A5:O5"/>
    <mergeCell ref="A624:O624"/>
    <mergeCell ref="A623:O623"/>
    <mergeCell ref="A619:O619"/>
    <mergeCell ref="A620:O620"/>
    <mergeCell ref="A621:O621"/>
    <mergeCell ref="A622:O622"/>
    <mergeCell ref="N439:O439"/>
    <mergeCell ref="L439:M439"/>
    <mergeCell ref="J439:K439"/>
    <mergeCell ref="H439:I439"/>
    <mergeCell ref="F439:G439"/>
    <mergeCell ref="D439:E439"/>
    <mergeCell ref="B314:C314"/>
    <mergeCell ref="D314:E314"/>
    <mergeCell ref="F314:G314"/>
    <mergeCell ref="H314:I314"/>
    <mergeCell ref="L314:M314"/>
    <mergeCell ref="N314:O314"/>
    <mergeCell ref="A614:O614"/>
    <mergeCell ref="A615:O615"/>
    <mergeCell ref="A618:O618"/>
    <mergeCell ref="A616:O616"/>
    <mergeCell ref="A617:O617"/>
    <mergeCell ref="A609:O609"/>
    <mergeCell ref="A611:O611"/>
    <mergeCell ref="A612:O612"/>
    <mergeCell ref="A613:O613"/>
    <mergeCell ref="N433:O433"/>
    <mergeCell ref="N434:O434"/>
    <mergeCell ref="N435:O435"/>
    <mergeCell ref="J436:K436"/>
    <mergeCell ref="N436:O436"/>
    <mergeCell ref="J437:K437"/>
    <mergeCell ref="J440:K440"/>
    <mergeCell ref="N437:O437"/>
    <mergeCell ref="N440:O440"/>
    <mergeCell ref="A6:O6"/>
    <mergeCell ref="A7:O7"/>
    <mergeCell ref="A8:O8"/>
    <mergeCell ref="A9:O9"/>
    <mergeCell ref="A429:O429"/>
    <mergeCell ref="A430:O430"/>
    <mergeCell ref="L425:M425"/>
    <mergeCell ref="N425:O425"/>
    <mergeCell ref="H421:I424"/>
    <mergeCell ref="N421:O424"/>
    <mergeCell ref="A421:A424"/>
    <mergeCell ref="B421:C421"/>
    <mergeCell ref="B422:C422"/>
    <mergeCell ref="B423:C423"/>
    <mergeCell ref="B424:C424"/>
    <mergeCell ref="D421:E424"/>
    <mergeCell ref="F421:G424"/>
    <mergeCell ref="B437:C437"/>
    <mergeCell ref="D437:E437"/>
    <mergeCell ref="F437:G437"/>
    <mergeCell ref="H437:I437"/>
    <mergeCell ref="A428:O428"/>
    <mergeCell ref="A439:C439"/>
    <mergeCell ref="D427:E427"/>
    <mergeCell ref="F427:G427"/>
    <mergeCell ref="H427:I427"/>
    <mergeCell ref="J427:K427"/>
    <mergeCell ref="L427:M427"/>
    <mergeCell ref="N427:O427"/>
    <mergeCell ref="A426:C426"/>
    <mergeCell ref="D426:E426"/>
    <mergeCell ref="F426:G426"/>
    <mergeCell ref="H426:I426"/>
    <mergeCell ref="J426:K426"/>
    <mergeCell ref="L426:M426"/>
    <mergeCell ref="J339:K339"/>
    <mergeCell ref="J421:J424"/>
    <mergeCell ref="M421:M424"/>
    <mergeCell ref="D434:E434"/>
    <mergeCell ref="F432:G432"/>
    <mergeCell ref="F433:G433"/>
    <mergeCell ref="F434:G434"/>
    <mergeCell ref="H432:I432"/>
    <mergeCell ref="H434:I434"/>
    <mergeCell ref="H433:I433"/>
    <mergeCell ref="J432:K432"/>
    <mergeCell ref="J433:K433"/>
    <mergeCell ref="J434:K434"/>
    <mergeCell ref="L432:M432"/>
    <mergeCell ref="L433:M433"/>
    <mergeCell ref="J413:K416"/>
    <mergeCell ref="L413:M416"/>
    <mergeCell ref="N413:O416"/>
    <mergeCell ref="A413:A416"/>
    <mergeCell ref="N432:O432"/>
  </mergeCells>
  <pageMargins left="0.25" right="0.25" top="0.75" bottom="0.75" header="0.3" footer="0.3"/>
  <pageSetup paperSize="9" scale="9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2015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2015-07-14T12:00:05Z</dcterms:modified>
</cp:coreProperties>
</file>