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881"/>
  </bookViews>
  <sheets>
    <sheet name="П_Молодогвардейская ул. 6" sheetId="4" r:id="rId1"/>
    <sheet name="Д.П._Молодогвардейская ул. 6" sheetId="5" r:id="rId2"/>
  </sheets>
  <calcPr calcId="124519"/>
</workbook>
</file>

<file path=xl/calcChain.xml><?xml version="1.0" encoding="utf-8"?>
<calcChain xmlns="http://schemas.openxmlformats.org/spreadsheetml/2006/main">
  <c r="D45" i="4"/>
  <c r="G39" l="1"/>
  <c r="G29" s="1"/>
  <c r="G10"/>
  <c r="G46" l="1"/>
  <c r="D22" i="5"/>
  <c r="D23"/>
  <c r="D24"/>
  <c r="D27"/>
  <c r="D28"/>
  <c r="D30"/>
  <c r="D31"/>
  <c r="D32" s="1"/>
  <c r="E32"/>
  <c r="E11" i="4"/>
  <c r="E16"/>
  <c r="E20"/>
  <c r="E30"/>
  <c r="E39"/>
  <c r="E29" l="1"/>
  <c r="E15"/>
  <c r="E10" s="1"/>
  <c r="E46" s="1"/>
  <c r="F46" s="1"/>
  <c r="F12" l="1"/>
  <c r="F24"/>
  <c r="F33"/>
  <c r="F37"/>
  <c r="F41"/>
  <c r="F19"/>
  <c r="F23"/>
  <c r="F27"/>
  <c r="F32"/>
  <c r="F36"/>
  <c r="F40"/>
  <c r="F44"/>
  <c r="D44" s="1"/>
  <c r="F14"/>
  <c r="F18"/>
  <c r="F22"/>
  <c r="F26"/>
  <c r="F31"/>
  <c r="F35"/>
  <c r="D35" s="1"/>
  <c r="F43"/>
  <c r="D43" s="1"/>
  <c r="F13"/>
  <c r="F17"/>
  <c r="F21"/>
  <c r="F25"/>
  <c r="F34"/>
  <c r="F38"/>
  <c r="F42"/>
  <c r="D34" l="1"/>
  <c r="D13"/>
  <c r="D38"/>
  <c r="D25"/>
  <c r="D22"/>
  <c r="D14"/>
  <c r="D32"/>
  <c r="D23"/>
  <c r="D41"/>
  <c r="D33"/>
  <c r="D42"/>
  <c r="D26"/>
  <c r="D18"/>
  <c r="D36"/>
  <c r="D27"/>
  <c r="D19"/>
  <c r="D37"/>
  <c r="D24"/>
  <c r="D40"/>
  <c r="D39" s="1"/>
  <c r="D21"/>
  <c r="D20" s="1"/>
  <c r="D17"/>
  <c r="D31"/>
  <c r="D30" s="1"/>
  <c r="D12"/>
  <c r="D11" s="1"/>
  <c r="D16" l="1"/>
  <c r="D15" s="1"/>
  <c r="D10" s="1"/>
  <c r="D29"/>
  <c r="D46" l="1"/>
</calcChain>
</file>

<file path=xl/sharedStrings.xml><?xml version="1.0" encoding="utf-8"?>
<sst xmlns="http://schemas.openxmlformats.org/spreadsheetml/2006/main" count="123" uniqueCount="90">
  <si>
    <t>ИТОГО</t>
  </si>
  <si>
    <t>Согласно плану восстановительных работ</t>
  </si>
  <si>
    <t>Текущий ремонт общего имущества многоквартирного дома</t>
  </si>
  <si>
    <t>осмотры - 1 раз в год, обслуживание - постоянно,                              ремонт - согласно плану восстановительных работ</t>
  </si>
  <si>
    <t>Работы, выполняемые в целях надлежащего содержания систем внутридомового газового оборудования в многоквартирном доме</t>
  </si>
  <si>
    <t xml:space="preserve">Работы, выполняемые в целях надлежащего содержания электрооборудования в многоквартирном доме. 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</si>
  <si>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</si>
  <si>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осмотры: система вентиляции - 1 раз в год, система дымоудаления - 2 раза в год, ремонт - согласно плану восстановительных работ</t>
  </si>
  <si>
    <t xml:space="preserve">Работы, выполняемые в целях надлежащего содержания систем вентиляции и дымоудаления в многоквартирном доме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</si>
  <si>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</si>
  <si>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осмотры - 2 раза в год, работы по содержанию -  по мере необходимости,                        ремонт - согласно плану восстановительных работ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</si>
  <si>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</si>
  <si>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осмотры - 2 раза в год, ремонт - согласно плану восстановительных работ</t>
  </si>
  <si>
    <r>
      <t>Работы, выполняемые в целях надлежащего содержания перегородок и внутренней отделки стен</t>
    </r>
    <r>
      <rPr>
        <i/>
        <sz val="10"/>
        <rFont val="Arial Cyr"/>
        <charset val="204"/>
      </rPr>
      <t xml:space="preserve"> </t>
    </r>
    <r>
      <rPr>
        <sz val="10"/>
        <rFont val="Arial Cyr"/>
        <charset val="204"/>
      </rPr>
      <t>в многоквартирных домах</t>
    </r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</si>
  <si>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</si>
  <si>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лестниц многоквартирных домов</t>
  </si>
  <si>
    <t>осмотры - 2 раза в год, работы по содержанию -  по мере необходимости,                                         ремонт - согласно плану восстановительных работ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</si>
  <si>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</si>
  <si>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</si>
  <si>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для надлежащего содержания стен многоквартирных домов</t>
  </si>
  <si>
    <t xml:space="preserve"> Работы, выполняемые в отношении всех видов фундаментов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</si>
  <si>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</si>
  <si>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Проведение технических осмотров и  ремонт</t>
  </si>
  <si>
    <t>II.</t>
  </si>
  <si>
    <t>Управление многоквартирным домом</t>
  </si>
  <si>
    <t>6 раз в год</t>
  </si>
  <si>
    <t>Проведение дератизации помещений, входящих в состав общего имущества в многоквартирном доме</t>
  </si>
  <si>
    <t>4 раза в год</t>
  </si>
  <si>
    <t>Проведение дезинсекции помещений, входящих в состав общего имущества в многоквартирном доме</t>
  </si>
  <si>
    <t>круглосуточно</t>
  </si>
  <si>
    <t>Обеспечение устранения аварий на внутридомовых инженерных системах в многоквартирном доме, выполнения заявок населения.</t>
  </si>
  <si>
    <t xml:space="preserve">6 раз в неделю                    
</t>
  </si>
  <si>
    <t xml:space="preserve"> Работы по обеспечению вывоза бытовых отходов</t>
  </si>
  <si>
    <t>6 раз в неделю</t>
  </si>
  <si>
    <t>Уборка контейнерных площадок, расположенных на придомовой территории общего имущества многоквартирного дома</t>
  </si>
  <si>
    <t>3 раза за период</t>
  </si>
  <si>
    <t>Уборка и выкашивание газонов</t>
  </si>
  <si>
    <t>1 раз в неделю</t>
  </si>
  <si>
    <t>Подметание и уборка придомовой территории, в т.ч. крыльца и площадки перед входом в подъезд, очистка металлической решетки и приямка</t>
  </si>
  <si>
    <t>В теплый период года (апрель - октябрь):</t>
  </si>
  <si>
    <t>2.2.</t>
  </si>
  <si>
    <t>2 раза в месяц</t>
  </si>
  <si>
    <t xml:space="preserve">Очистка придомовой территории от наледи и льда, посыпка придомовой территории противоскользящими средствами </t>
  </si>
  <si>
    <t xml:space="preserve">по мере необходимости, не менее 7 раз </t>
  </si>
  <si>
    <t>Очистка придомовой территории от снега и льда при наличии колейности свыше 5 см (механизированная уборка), с вывозом снега</t>
  </si>
  <si>
    <t>В холодный период года (ноябрь - март):</t>
  </si>
  <si>
    <t>2.1.</t>
  </si>
  <si>
    <t>Содержание земельного участка, входящего в состав общего имущества Многоквартирного дома (в соответствии с межеванием)</t>
  </si>
  <si>
    <t>1 раз в год</t>
  </si>
  <si>
    <t>Мытье окон</t>
  </si>
  <si>
    <t>Сухая уборка (подметание) лестничных площадок и маршей, очистка систем защиты от грязи (металлических решеток, ячеистых покрытий, приямков, текстильных матов)</t>
  </si>
  <si>
    <t>1 раз в месяц</t>
  </si>
  <si>
    <t>Влажная уборка (мытье) лестничных площадок и маршей</t>
  </si>
  <si>
    <t>Работы по содержанию помещений общего пользования</t>
  </si>
  <si>
    <t>Услуги и работы, выполняемые постоянно и/или с регулярной периодичностью в течение срока действия договора</t>
  </si>
  <si>
    <t>I.</t>
  </si>
  <si>
    <t xml:space="preserve">Стоимость (плата) на                1 кв. м. общей площади, (руб./мес.)           </t>
  </si>
  <si>
    <t>Управление домом</t>
  </si>
  <si>
    <t>Годовая плата, руб.</t>
  </si>
  <si>
    <t>Периодичность выполнения работ и оказания услуг</t>
  </si>
  <si>
    <t>Вид работ</t>
  </si>
  <si>
    <t>№ п/п</t>
  </si>
  <si>
    <t>м2</t>
  </si>
  <si>
    <t>Общая площадь</t>
  </si>
  <si>
    <t>Молодогвардейская ул.</t>
  </si>
  <si>
    <t>в многоквартирном доме, являющегося объектом конкурса, по адресу:</t>
  </si>
  <si>
    <t>общего имущества собственников помещений</t>
  </si>
  <si>
    <t>обязательных работ и услуг по содержанию и ремонту</t>
  </si>
  <si>
    <t>ПЕРЕЧЕНЬ</t>
  </si>
  <si>
    <t>"___"_____________20__ г.</t>
  </si>
  <si>
    <t>факс (84635) 6-91-09, т. 6-33-57</t>
  </si>
  <si>
    <t>ул. Миронова, 2 тел. (84635) 6-27-27</t>
  </si>
  <si>
    <t>446200, Самарская область, г. Новокуйбышевск,</t>
  </si>
  <si>
    <t>______________________В.А.Чирков</t>
  </si>
  <si>
    <t>администрации городского округа Новокуйбышевск</t>
  </si>
  <si>
    <t>Руководитель департамента городского хозяйства</t>
  </si>
  <si>
    <t>2 раза за период</t>
  </si>
  <si>
    <t>Подметание и уборка придомовой территории, в т.ч. крыльца и площадки перед входом в подъезд, очистка металлической решетки и приямка, очистка урн от мусора</t>
  </si>
  <si>
    <t>Очистка придомовой территории от наледи и льда, посыпка придомовой территории противоскользящими средствами</t>
  </si>
  <si>
    <t>Очистка придомовой территориив, т.ч. крыльца и площадки перед входом в подъезд от снега наносного происхождения (или подметание такой территории, свободной от снежного покрова), очистка урн от мусора</t>
  </si>
  <si>
    <t>Содержание земельного участка, входящего в состав общего имущества Многоквартирного дома</t>
  </si>
  <si>
    <t>Мытье окон, влажная протирка подоконников</t>
  </si>
  <si>
    <t>Сухая уборка (подметание) лестничных площадок и маршей, очистка систем защиты от грязи (металлических решеток, приямков)</t>
  </si>
  <si>
    <t>3 раза в месяц</t>
  </si>
  <si>
    <t>Стоимость на                1 кв. метр общей площади                   (рублей в месяц)</t>
  </si>
  <si>
    <t>Годовая плата (рублей)</t>
  </si>
  <si>
    <t>Наименование работ и услуг</t>
  </si>
  <si>
    <t xml:space="preserve">  дополнительных работ и услуг по содержанию общего имущества собственников помещений в многоквартирном доме по адресу:</t>
  </si>
  <si>
    <t>Утверждаю</t>
  </si>
  <si>
    <t>Приложение № 1.1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</si>
</sst>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sz val="10"/>
      <name val="Arial Cyr"/>
      <charset val="204"/>
    </font>
    <font>
      <i/>
      <sz val="10"/>
      <color rgb="FFFF0000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" fillId="0" borderId="0" xfId="1" applyFont="1"/>
    <xf numFmtId="2" fontId="2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2" borderId="0" xfId="1" applyFont="1" applyFill="1"/>
    <xf numFmtId="1" fontId="2" fillId="0" borderId="0" xfId="1" applyNumberFormat="1" applyFont="1" applyFill="1" applyAlignment="1">
      <alignment horizontal="center"/>
    </xf>
    <xf numFmtId="2" fontId="2" fillId="0" borderId="0" xfId="1" applyNumberFormat="1" applyFont="1" applyFill="1"/>
    <xf numFmtId="2" fontId="3" fillId="0" borderId="0" xfId="1" applyNumberFormat="1" applyFont="1" applyFill="1"/>
    <xf numFmtId="0" fontId="2" fillId="0" borderId="0" xfId="1" applyFont="1" applyFill="1"/>
    <xf numFmtId="4" fontId="2" fillId="0" borderId="0" xfId="1" applyNumberFormat="1" applyFont="1" applyFill="1"/>
    <xf numFmtId="1" fontId="2" fillId="0" borderId="0" xfId="1" applyNumberFormat="1" applyFont="1" applyFill="1"/>
    <xf numFmtId="2" fontId="2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1" fontId="2" fillId="0" borderId="0" xfId="1" applyNumberFormat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left" vertical="center"/>
    </xf>
    <xf numFmtId="2" fontId="4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1" fillId="0" borderId="0" xfId="1"/>
    <xf numFmtId="4" fontId="9" fillId="0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2" fontId="4" fillId="0" borderId="0" xfId="1" applyNumberFormat="1" applyFont="1" applyFill="1" applyAlignment="1">
      <alignment horizontal="left"/>
    </xf>
    <xf numFmtId="2" fontId="5" fillId="0" borderId="0" xfId="1" applyNumberFormat="1" applyFont="1" applyFill="1" applyAlignment="1">
      <alignment horizontal="left"/>
    </xf>
    <xf numFmtId="4" fontId="4" fillId="0" borderId="0" xfId="1" applyNumberFormat="1" applyFont="1" applyFill="1" applyAlignment="1">
      <alignment horizontal="left"/>
    </xf>
    <xf numFmtId="164" fontId="4" fillId="0" borderId="2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 vertical="center"/>
    </xf>
    <xf numFmtId="2" fontId="4" fillId="0" borderId="0" xfId="1" applyNumberFormat="1" applyFont="1" applyFill="1" applyAlignment="1"/>
    <xf numFmtId="2" fontId="5" fillId="0" borderId="0" xfId="1" applyNumberFormat="1" applyFont="1" applyFill="1" applyAlignment="1"/>
    <xf numFmtId="4" fontId="4" fillId="0" borderId="0" xfId="1" applyNumberFormat="1" applyFont="1" applyFill="1" applyAlignment="1"/>
    <xf numFmtId="0" fontId="4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Alignment="1">
      <alignment horizontal="right" vertical="center"/>
    </xf>
    <xf numFmtId="2" fontId="2" fillId="0" borderId="0" xfId="1" applyNumberFormat="1" applyFont="1" applyFill="1" applyAlignment="1">
      <alignment horizontal="right" vertical="center"/>
    </xf>
    <xf numFmtId="0" fontId="16" fillId="2" borderId="0" xfId="1" applyFont="1" applyFill="1"/>
    <xf numFmtId="2" fontId="17" fillId="2" borderId="0" xfId="1" applyNumberFormat="1" applyFont="1" applyFill="1" applyAlignment="1">
      <alignment horizontal="center" vertical="center"/>
    </xf>
    <xf numFmtId="4" fontId="17" fillId="2" borderId="0" xfId="1" applyNumberFormat="1" applyFont="1" applyFill="1"/>
    <xf numFmtId="0" fontId="17" fillId="2" borderId="0" xfId="1" applyFont="1" applyFill="1"/>
    <xf numFmtId="1" fontId="17" fillId="2" borderId="0" xfId="1" applyNumberFormat="1" applyFont="1" applyFill="1" applyAlignment="1">
      <alignment horizontal="center"/>
    </xf>
    <xf numFmtId="1" fontId="17" fillId="2" borderId="0" xfId="1" applyNumberFormat="1" applyFont="1" applyFill="1"/>
    <xf numFmtId="2" fontId="17" fillId="2" borderId="0" xfId="1" applyNumberFormat="1" applyFont="1" applyFill="1" applyAlignment="1">
      <alignment horizontal="center" vertical="center" wrapText="1"/>
    </xf>
    <xf numFmtId="4" fontId="17" fillId="2" borderId="0" xfId="1" applyNumberFormat="1" applyFont="1" applyFill="1" applyAlignment="1">
      <alignment vertical="center" wrapText="1"/>
    </xf>
    <xf numFmtId="0" fontId="17" fillId="2" borderId="0" xfId="1" applyFont="1" applyFill="1" applyAlignment="1">
      <alignment vertical="center" wrapText="1"/>
    </xf>
    <xf numFmtId="1" fontId="17" fillId="2" borderId="0" xfId="1" applyNumberFormat="1" applyFont="1" applyFill="1" applyAlignment="1">
      <alignment horizontal="center" vertical="center" wrapText="1"/>
    </xf>
    <xf numFmtId="0" fontId="18" fillId="2" borderId="0" xfId="1" applyFont="1" applyFill="1" applyAlignment="1">
      <alignment vertical="center" wrapText="1"/>
    </xf>
    <xf numFmtId="1" fontId="18" fillId="2" borderId="0" xfId="1" applyNumberFormat="1" applyFont="1" applyFill="1" applyBorder="1" applyAlignment="1">
      <alignment horizontal="center" vertical="center" wrapText="1"/>
    </xf>
    <xf numFmtId="1" fontId="17" fillId="2" borderId="0" xfId="1" applyNumberFormat="1" applyFont="1" applyFill="1" applyBorder="1" applyAlignment="1">
      <alignment horizontal="center" vertical="center" wrapText="1"/>
    </xf>
    <xf numFmtId="2" fontId="17" fillId="2" borderId="0" xfId="1" applyNumberFormat="1" applyFont="1" applyFill="1" applyBorder="1" applyAlignment="1">
      <alignment horizontal="center" vertical="center" wrapText="1"/>
    </xf>
    <xf numFmtId="4" fontId="17" fillId="2" borderId="0" xfId="1" applyNumberFormat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horizontal="left" vertical="center" wrapText="1"/>
    </xf>
    <xf numFmtId="2" fontId="17" fillId="2" borderId="0" xfId="1" applyNumberFormat="1" applyFont="1" applyFill="1" applyBorder="1" applyAlignment="1">
      <alignment horizontal="center" vertical="center"/>
    </xf>
    <xf numFmtId="4" fontId="17" fillId="2" borderId="0" xfId="1" applyNumberFormat="1" applyFont="1" applyFill="1" applyBorder="1"/>
    <xf numFmtId="0" fontId="17" fillId="2" borderId="0" xfId="1" applyFont="1" applyFill="1" applyBorder="1"/>
    <xf numFmtId="0" fontId="17" fillId="2" borderId="0" xfId="1" applyFont="1" applyFill="1" applyBorder="1" applyAlignment="1">
      <alignment horizontal="left" vertical="center"/>
    </xf>
    <xf numFmtId="2" fontId="18" fillId="2" borderId="0" xfId="1" applyNumberFormat="1" applyFont="1" applyFill="1" applyBorder="1" applyAlignment="1">
      <alignment horizontal="center" vertical="center"/>
    </xf>
    <xf numFmtId="4" fontId="18" fillId="2" borderId="0" xfId="1" applyNumberFormat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9" fillId="2" borderId="0" xfId="1" applyFont="1" applyFill="1" applyAlignment="1">
      <alignment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4" fontId="17" fillId="2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4" fontId="18" fillId="2" borderId="0" xfId="1" applyNumberFormat="1" applyFont="1" applyFill="1" applyAlignment="1">
      <alignment horizontal="left"/>
    </xf>
    <xf numFmtId="0" fontId="18" fillId="2" borderId="0" xfId="1" applyFont="1" applyFill="1" applyAlignment="1">
      <alignment horizontal="center" vertical="center"/>
    </xf>
    <xf numFmtId="4" fontId="18" fillId="2" borderId="0" xfId="1" applyNumberFormat="1" applyFont="1" applyFill="1" applyAlignment="1"/>
    <xf numFmtId="4" fontId="18" fillId="2" borderId="0" xfId="1" applyNumberFormat="1" applyFont="1" applyFill="1" applyBorder="1" applyAlignment="1">
      <alignment horizontal="left"/>
    </xf>
    <xf numFmtId="0" fontId="18" fillId="2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wrapText="1"/>
    </xf>
    <xf numFmtId="4" fontId="2" fillId="0" borderId="0" xfId="1" applyNumberFormat="1" applyFont="1" applyFill="1" applyAlignment="1">
      <alignment horizontal="center" wrapText="1"/>
    </xf>
    <xf numFmtId="2" fontId="2" fillId="2" borderId="0" xfId="1" applyNumberFormat="1" applyFont="1" applyFill="1" applyAlignment="1">
      <alignment horizontal="center" vertical="center"/>
    </xf>
    <xf numFmtId="4" fontId="2" fillId="2" borderId="0" xfId="1" applyNumberFormat="1" applyFont="1" applyFill="1" applyAlignment="1">
      <alignment horizontal="center"/>
    </xf>
    <xf numFmtId="4" fontId="17" fillId="2" borderId="0" xfId="1" applyNumberFormat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" fillId="0" borderId="0" xfId="1" applyFont="1" applyFill="1"/>
    <xf numFmtId="2" fontId="21" fillId="0" borderId="7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9" xfId="0" applyFont="1" applyBorder="1"/>
    <xf numFmtId="0" fontId="0" fillId="0" borderId="9" xfId="0" applyFont="1" applyFill="1" applyBorder="1"/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/>
    <xf numFmtId="0" fontId="0" fillId="0" borderId="10" xfId="0" applyFont="1" applyBorder="1"/>
    <xf numFmtId="0" fontId="0" fillId="0" borderId="12" xfId="0" applyFont="1" applyBorder="1"/>
    <xf numFmtId="0" fontId="21" fillId="0" borderId="7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0" fillId="0" borderId="13" xfId="0" applyFont="1" applyBorder="1"/>
    <xf numFmtId="2" fontId="21" fillId="3" borderId="7" xfId="0" applyNumberFormat="1" applyFont="1" applyFill="1" applyBorder="1"/>
    <xf numFmtId="0" fontId="20" fillId="0" borderId="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4" fillId="0" borderId="9" xfId="0" applyFont="1" applyFill="1" applyBorder="1"/>
    <xf numFmtId="0" fontId="24" fillId="0" borderId="14" xfId="0" applyFont="1" applyFill="1" applyBorder="1"/>
    <xf numFmtId="0" fontId="20" fillId="0" borderId="12" xfId="0" applyFont="1" applyFill="1" applyBorder="1" applyAlignment="1">
      <alignment horizontal="right" vertical="center"/>
    </xf>
    <xf numFmtId="1" fontId="9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" fontId="9" fillId="2" borderId="5" xfId="1" applyNumberFormat="1" applyFont="1" applyFill="1" applyBorder="1" applyAlignment="1">
      <alignment horizontal="center" vertical="center" wrapText="1"/>
    </xf>
    <xf numFmtId="1" fontId="9" fillId="2" borderId="4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1" fontId="9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L79"/>
  <sheetViews>
    <sheetView tabSelected="1" topLeftCell="A38" zoomScale="70" zoomScaleNormal="70" workbookViewId="0">
      <selection activeCell="R42" sqref="Q42:R42"/>
    </sheetView>
  </sheetViews>
  <sheetFormatPr defaultColWidth="10" defaultRowHeight="15.75"/>
  <cols>
    <col min="1" max="1" width="4.85546875" style="6" customWidth="1"/>
    <col min="2" max="2" width="35.85546875" style="5" customWidth="1"/>
    <col min="3" max="3" width="18.28515625" style="5" customWidth="1"/>
    <col min="4" max="4" width="14" style="4" customWidth="1"/>
    <col min="5" max="5" width="24.85546875" style="2" hidden="1" customWidth="1"/>
    <col min="6" max="6" width="25.28515625" style="3" hidden="1" customWidth="1"/>
    <col min="7" max="7" width="14.42578125" style="2" customWidth="1"/>
    <col min="8" max="16384" width="10" style="1"/>
  </cols>
  <sheetData>
    <row r="2" spans="1:7">
      <c r="A2" s="73"/>
      <c r="B2" s="148" t="s">
        <v>68</v>
      </c>
      <c r="C2" s="148"/>
      <c r="D2" s="148"/>
      <c r="E2" s="148"/>
      <c r="F2" s="148"/>
      <c r="G2" s="148"/>
    </row>
    <row r="3" spans="1:7">
      <c r="A3" s="73"/>
      <c r="B3" s="149" t="s">
        <v>67</v>
      </c>
      <c r="C3" s="149"/>
      <c r="D3" s="149"/>
      <c r="E3" s="149"/>
      <c r="F3" s="149"/>
      <c r="G3" s="149"/>
    </row>
    <row r="4" spans="1:7">
      <c r="A4" s="73"/>
      <c r="B4" s="149" t="s">
        <v>66</v>
      </c>
      <c r="C4" s="149"/>
      <c r="D4" s="149"/>
      <c r="E4" s="149"/>
      <c r="F4" s="149"/>
      <c r="G4" s="149"/>
    </row>
    <row r="5" spans="1:7">
      <c r="A5" s="73"/>
      <c r="B5" s="149" t="s">
        <v>65</v>
      </c>
      <c r="C5" s="149"/>
      <c r="D5" s="149"/>
      <c r="E5" s="149"/>
      <c r="F5" s="149"/>
      <c r="G5" s="149"/>
    </row>
    <row r="6" spans="1:7">
      <c r="A6" s="79"/>
      <c r="B6" s="78" t="s">
        <v>64</v>
      </c>
      <c r="C6" s="77">
        <v>6</v>
      </c>
      <c r="D6" s="76"/>
      <c r="E6" s="76"/>
      <c r="F6" s="75"/>
      <c r="G6" s="74"/>
    </row>
    <row r="7" spans="1:7">
      <c r="A7" s="73"/>
      <c r="B7" s="72" t="s">
        <v>63</v>
      </c>
      <c r="C7" s="71">
        <v>418.9</v>
      </c>
      <c r="D7" s="70" t="s">
        <v>62</v>
      </c>
      <c r="E7" s="70"/>
      <c r="F7" s="69"/>
      <c r="G7" s="68"/>
    </row>
    <row r="8" spans="1:7">
      <c r="B8" s="67"/>
      <c r="C8" s="67"/>
    </row>
    <row r="9" spans="1:7" ht="54.75" customHeight="1" thickBot="1">
      <c r="A9" s="51" t="s">
        <v>61</v>
      </c>
      <c r="B9" s="45" t="s">
        <v>60</v>
      </c>
      <c r="C9" s="45" t="s">
        <v>59</v>
      </c>
      <c r="D9" s="60" t="s">
        <v>58</v>
      </c>
      <c r="E9" s="66" t="s">
        <v>56</v>
      </c>
      <c r="F9" s="56" t="s">
        <v>57</v>
      </c>
      <c r="G9" s="48" t="s">
        <v>56</v>
      </c>
    </row>
    <row r="10" spans="1:7" ht="51.75" thickBot="1">
      <c r="A10" s="47" t="s">
        <v>55</v>
      </c>
      <c r="B10" s="57" t="s">
        <v>54</v>
      </c>
      <c r="C10" s="45"/>
      <c r="D10" s="44">
        <f xml:space="preserve"> D11+D15+D24+D25+D26+D27</f>
        <v>35288.135999999999</v>
      </c>
      <c r="E10" s="42">
        <f>E11+E15+E24+E25+E26+E27</f>
        <v>7.9502999999999995</v>
      </c>
      <c r="F10" s="56"/>
      <c r="G10" s="129">
        <f>G11+G15+G24+G25+G26+G27</f>
        <v>7.02</v>
      </c>
    </row>
    <row r="11" spans="1:7" ht="25.5">
      <c r="A11" s="47">
        <v>1</v>
      </c>
      <c r="B11" s="62" t="s">
        <v>53</v>
      </c>
      <c r="C11" s="65"/>
      <c r="D11" s="44">
        <f>SUM(D12:D14)</f>
        <v>11159.495999999999</v>
      </c>
      <c r="E11" s="42">
        <f>SUM(E12:E14)</f>
        <v>2.5</v>
      </c>
      <c r="F11" s="52"/>
      <c r="G11" s="130">
        <v>2.2200000000000002</v>
      </c>
    </row>
    <row r="12" spans="1:7" ht="25.5">
      <c r="A12" s="147"/>
      <c r="B12" s="64" t="s">
        <v>52</v>
      </c>
      <c r="C12" s="45" t="s">
        <v>51</v>
      </c>
      <c r="D12" s="60">
        <f>G12*C7*12</f>
        <v>4121.9759999999987</v>
      </c>
      <c r="E12" s="48">
        <v>0.92</v>
      </c>
      <c r="F12" s="49">
        <f>E12/F46*F28</f>
        <v>0.19017404145137837</v>
      </c>
      <c r="G12" s="131">
        <v>0.82</v>
      </c>
    </row>
    <row r="13" spans="1:7" ht="76.5">
      <c r="A13" s="147"/>
      <c r="B13" s="64" t="s">
        <v>50</v>
      </c>
      <c r="C13" s="45" t="s">
        <v>37</v>
      </c>
      <c r="D13" s="60">
        <f>G13*C7*12</f>
        <v>6987.2519999999995</v>
      </c>
      <c r="E13" s="48">
        <v>1.57</v>
      </c>
      <c r="F13" s="49">
        <f>E13/F46*F28</f>
        <v>0.32453613595506958</v>
      </c>
      <c r="G13" s="132">
        <v>1.39</v>
      </c>
    </row>
    <row r="14" spans="1:7">
      <c r="A14" s="51"/>
      <c r="B14" s="54" t="s">
        <v>49</v>
      </c>
      <c r="C14" s="45" t="s">
        <v>48</v>
      </c>
      <c r="D14" s="60">
        <f>G14*C7*12</f>
        <v>50.268000000000001</v>
      </c>
      <c r="E14" s="48">
        <v>0.01</v>
      </c>
      <c r="F14" s="49">
        <f>E14/F46*F28</f>
        <v>2.067109146210634E-3</v>
      </c>
      <c r="G14" s="132">
        <v>0.01</v>
      </c>
    </row>
    <row r="15" spans="1:7" ht="51.75">
      <c r="A15" s="47">
        <v>2</v>
      </c>
      <c r="B15" s="63" t="s">
        <v>47</v>
      </c>
      <c r="C15" s="50"/>
      <c r="D15" s="44">
        <f>D16+D20</f>
        <v>8545.5600000000013</v>
      </c>
      <c r="E15" s="44">
        <f>E16+E20</f>
        <v>1.98</v>
      </c>
      <c r="F15" s="44"/>
      <c r="G15" s="133">
        <v>1.7</v>
      </c>
    </row>
    <row r="16" spans="1:7" ht="25.5">
      <c r="A16" s="51" t="s">
        <v>46</v>
      </c>
      <c r="B16" s="62" t="s">
        <v>45</v>
      </c>
      <c r="C16" s="50"/>
      <c r="D16" s="44">
        <f>SUM(D17:D19)</f>
        <v>6283.5</v>
      </c>
      <c r="E16" s="42">
        <f>SUM(E17:E19)</f>
        <v>1.47</v>
      </c>
      <c r="F16" s="52"/>
      <c r="G16" s="134">
        <v>1.25</v>
      </c>
    </row>
    <row r="17" spans="1:12" ht="51">
      <c r="A17" s="51"/>
      <c r="B17" s="54" t="s">
        <v>44</v>
      </c>
      <c r="C17" s="45" t="s">
        <v>43</v>
      </c>
      <c r="D17" s="60">
        <f>G17*C7*12</f>
        <v>4524.12</v>
      </c>
      <c r="E17" s="48">
        <v>1.08</v>
      </c>
      <c r="F17" s="49">
        <f>E17/F46*F28</f>
        <v>0.2232477877907485</v>
      </c>
      <c r="G17" s="132">
        <v>0.9</v>
      </c>
    </row>
    <row r="18" spans="1:12" ht="51">
      <c r="A18" s="51"/>
      <c r="B18" s="54" t="s">
        <v>42</v>
      </c>
      <c r="C18" s="45" t="s">
        <v>41</v>
      </c>
      <c r="D18" s="60">
        <f>G18*C7*12</f>
        <v>1608.576</v>
      </c>
      <c r="E18" s="48">
        <v>0.36</v>
      </c>
      <c r="F18" s="49">
        <f>E18/F46*F28</f>
        <v>7.4415929263582828E-2</v>
      </c>
      <c r="G18" s="132">
        <v>0.32</v>
      </c>
    </row>
    <row r="19" spans="1:12" s="59" customFormat="1" ht="51">
      <c r="A19" s="51"/>
      <c r="B19" s="54" t="s">
        <v>34</v>
      </c>
      <c r="C19" s="61" t="s">
        <v>33</v>
      </c>
      <c r="D19" s="60">
        <f>G19*C7*12</f>
        <v>150.80399999999997</v>
      </c>
      <c r="E19" s="48">
        <v>0.03</v>
      </c>
      <c r="F19" s="49">
        <f>E19/F46*F28</f>
        <v>6.201327438631902E-3</v>
      </c>
      <c r="G19" s="132">
        <v>0.03</v>
      </c>
    </row>
    <row r="20" spans="1:12" ht="25.5">
      <c r="A20" s="51" t="s">
        <v>40</v>
      </c>
      <c r="B20" s="53" t="s">
        <v>39</v>
      </c>
      <c r="C20" s="50"/>
      <c r="D20" s="44">
        <f>SUM(D21:D23)</f>
        <v>2262.0600000000004</v>
      </c>
      <c r="E20" s="42">
        <f>SUM(E21:E23)</f>
        <v>0.51000000000000012</v>
      </c>
      <c r="F20" s="56"/>
      <c r="G20" s="134">
        <v>0.45</v>
      </c>
    </row>
    <row r="21" spans="1:12" ht="51">
      <c r="A21" s="51"/>
      <c r="B21" s="54" t="s">
        <v>38</v>
      </c>
      <c r="C21" s="45" t="s">
        <v>37</v>
      </c>
      <c r="D21" s="60">
        <f>G21*C7*12</f>
        <v>1960.4520000000002</v>
      </c>
      <c r="E21" s="48">
        <v>0.44000000000000006</v>
      </c>
      <c r="F21" s="49">
        <f>E21/F46*F28</f>
        <v>9.0952802433267921E-2</v>
      </c>
      <c r="G21" s="132">
        <v>0.39</v>
      </c>
      <c r="L21" s="128"/>
    </row>
    <row r="22" spans="1:12">
      <c r="A22" s="51"/>
      <c r="B22" s="54" t="s">
        <v>36</v>
      </c>
      <c r="C22" s="45" t="s">
        <v>35</v>
      </c>
      <c r="D22" s="60">
        <f>G22*C7*12</f>
        <v>100.536</v>
      </c>
      <c r="E22" s="48">
        <v>0.03</v>
      </c>
      <c r="F22" s="49">
        <f>E22/F46*F28</f>
        <v>6.201327438631902E-3</v>
      </c>
      <c r="G22" s="131">
        <v>0.02</v>
      </c>
      <c r="L22" s="128"/>
    </row>
    <row r="23" spans="1:12" s="59" customFormat="1" ht="51.75" thickBot="1">
      <c r="A23" s="51"/>
      <c r="B23" s="54" t="s">
        <v>34</v>
      </c>
      <c r="C23" s="61" t="s">
        <v>33</v>
      </c>
      <c r="D23" s="60">
        <f>G23*C7*12</f>
        <v>201.072</v>
      </c>
      <c r="E23" s="48">
        <v>0.04</v>
      </c>
      <c r="F23" s="49">
        <f>E23/F46*F28</f>
        <v>8.268436584842536E-3</v>
      </c>
      <c r="G23" s="135">
        <v>0.04</v>
      </c>
    </row>
    <row r="24" spans="1:12" ht="26.25" thickBot="1">
      <c r="A24" s="47">
        <v>3</v>
      </c>
      <c r="B24" s="53" t="s">
        <v>32</v>
      </c>
      <c r="C24" s="45" t="s">
        <v>31</v>
      </c>
      <c r="D24" s="44">
        <f>G24*C7*12</f>
        <v>8545.56</v>
      </c>
      <c r="E24" s="48">
        <v>2.0703</v>
      </c>
      <c r="F24" s="49">
        <f>E24/F46*F28</f>
        <v>0.4279536065399876</v>
      </c>
      <c r="G24" s="142">
        <v>1.7</v>
      </c>
    </row>
    <row r="25" spans="1:12" ht="51.75" thickBot="1">
      <c r="A25" s="47">
        <v>4</v>
      </c>
      <c r="B25" s="46" t="s">
        <v>30</v>
      </c>
      <c r="C25" s="45" t="s">
        <v>29</v>
      </c>
      <c r="D25" s="44">
        <f>G25*C7*12</f>
        <v>6685.6439999999993</v>
      </c>
      <c r="E25" s="48">
        <v>1.34</v>
      </c>
      <c r="F25" s="49">
        <f>E25/F46*F28</f>
        <v>0.27699262559222498</v>
      </c>
      <c r="G25" s="142">
        <v>1.33</v>
      </c>
    </row>
    <row r="26" spans="1:12" ht="51.75" thickBot="1">
      <c r="A26" s="47">
        <v>5</v>
      </c>
      <c r="B26" s="46" t="s">
        <v>28</v>
      </c>
      <c r="C26" s="45" t="s">
        <v>27</v>
      </c>
      <c r="D26" s="44">
        <f>G26*C7*12</f>
        <v>301.60799999999995</v>
      </c>
      <c r="E26" s="48">
        <v>0.05</v>
      </c>
      <c r="F26" s="49">
        <f>E26/F46*F28</f>
        <v>1.0335545731053171E-2</v>
      </c>
      <c r="G26" s="142">
        <v>0.06</v>
      </c>
    </row>
    <row r="27" spans="1:12" ht="51.75" thickBot="1">
      <c r="A27" s="47">
        <v>6</v>
      </c>
      <c r="B27" s="46" t="s">
        <v>26</v>
      </c>
      <c r="C27" s="45" t="s">
        <v>25</v>
      </c>
      <c r="D27" s="44">
        <f>G27*C7*12</f>
        <v>50.268000000000001</v>
      </c>
      <c r="E27" s="48">
        <v>0.01</v>
      </c>
      <c r="F27" s="49">
        <f>E27/F46*F28</f>
        <v>2.067109146210634E-3</v>
      </c>
      <c r="G27" s="143">
        <v>0.01</v>
      </c>
    </row>
    <row r="28" spans="1:12" ht="26.25" hidden="1" thickBot="1">
      <c r="A28" s="47"/>
      <c r="B28" s="53" t="s">
        <v>24</v>
      </c>
      <c r="C28" s="45"/>
      <c r="D28" s="58"/>
      <c r="E28" s="48"/>
      <c r="F28" s="52">
        <v>3.2199999999999998</v>
      </c>
      <c r="G28" s="136"/>
    </row>
    <row r="29" spans="1:12" ht="26.25" thickBot="1">
      <c r="A29" s="47" t="s">
        <v>23</v>
      </c>
      <c r="B29" s="57" t="s">
        <v>22</v>
      </c>
      <c r="C29" s="50"/>
      <c r="D29" s="44">
        <f>D30+D39+D44</f>
        <v>34584.383999999991</v>
      </c>
      <c r="E29" s="42">
        <f>E30+E39+E44</f>
        <v>7.6270100124045799</v>
      </c>
      <c r="F29" s="56"/>
      <c r="G29" s="137">
        <f>G30+G39+G44</f>
        <v>6.8800000000000008</v>
      </c>
    </row>
    <row r="30" spans="1:12" ht="114.75">
      <c r="A30" s="47">
        <v>7</v>
      </c>
      <c r="B30" s="53" t="s">
        <v>21</v>
      </c>
      <c r="C30" s="50"/>
      <c r="D30" s="44">
        <f>SUM(D31:D38)</f>
        <v>2211.7919999999995</v>
      </c>
      <c r="E30" s="42">
        <f>SUM(E31:E38)</f>
        <v>0.49</v>
      </c>
      <c r="F30" s="52"/>
      <c r="G30" s="138">
        <v>0.44</v>
      </c>
    </row>
    <row r="31" spans="1:12" ht="63.75">
      <c r="A31" s="51"/>
      <c r="B31" s="54" t="s">
        <v>20</v>
      </c>
      <c r="C31" s="45" t="s">
        <v>12</v>
      </c>
      <c r="D31" s="44">
        <f>C7*12*G31</f>
        <v>100.53599999999999</v>
      </c>
      <c r="E31" s="48">
        <v>0.03</v>
      </c>
      <c r="F31" s="49">
        <f>E31/F46*F28</f>
        <v>6.201327438631902E-3</v>
      </c>
      <c r="G31" s="131">
        <v>0.02</v>
      </c>
    </row>
    <row r="32" spans="1:12" ht="63.75">
      <c r="A32" s="51"/>
      <c r="B32" s="55" t="s">
        <v>19</v>
      </c>
      <c r="C32" s="45" t="s">
        <v>12</v>
      </c>
      <c r="D32" s="44">
        <f>C7*12*G32</f>
        <v>150.80399999999997</v>
      </c>
      <c r="E32" s="48">
        <v>0.01</v>
      </c>
      <c r="F32" s="49">
        <f>E32/F46*F28</f>
        <v>2.067109146210634E-3</v>
      </c>
      <c r="G32" s="131">
        <v>0.03</v>
      </c>
    </row>
    <row r="33" spans="1:7" ht="63.75">
      <c r="A33" s="51"/>
      <c r="B33" s="55" t="s">
        <v>18</v>
      </c>
      <c r="C33" s="45" t="s">
        <v>12</v>
      </c>
      <c r="D33" s="44">
        <f>C7*12*G33</f>
        <v>50.267999999999994</v>
      </c>
      <c r="E33" s="48">
        <v>0.01</v>
      </c>
      <c r="F33" s="49">
        <f>E33/F46*F28</f>
        <v>2.067109146210634E-3</v>
      </c>
      <c r="G33" s="131">
        <v>0.01</v>
      </c>
    </row>
    <row r="34" spans="1:7" ht="114.75">
      <c r="A34" s="51"/>
      <c r="B34" s="55" t="s">
        <v>17</v>
      </c>
      <c r="C34" s="45" t="s">
        <v>16</v>
      </c>
      <c r="D34" s="44">
        <f>C7*12*G34</f>
        <v>1055.6279999999997</v>
      </c>
      <c r="E34" s="48">
        <v>0.25</v>
      </c>
      <c r="F34" s="49">
        <f>E34/F46*F28</f>
        <v>5.1677728655265848E-2</v>
      </c>
      <c r="G34" s="131">
        <v>0.21</v>
      </c>
    </row>
    <row r="35" spans="1:7" ht="63.75">
      <c r="A35" s="51"/>
      <c r="B35" s="55" t="s">
        <v>15</v>
      </c>
      <c r="C35" s="45" t="s">
        <v>12</v>
      </c>
      <c r="D35" s="44">
        <f>C7*12*G35</f>
        <v>50.267999999999994</v>
      </c>
      <c r="E35" s="48">
        <v>0.01</v>
      </c>
      <c r="F35" s="49">
        <f>E35/F46*F28</f>
        <v>2.067109146210634E-3</v>
      </c>
      <c r="G35" s="131">
        <v>0.01</v>
      </c>
    </row>
    <row r="36" spans="1:7" ht="63.75">
      <c r="A36" s="51"/>
      <c r="B36" s="55" t="s">
        <v>14</v>
      </c>
      <c r="C36" s="45" t="s">
        <v>12</v>
      </c>
      <c r="D36" s="44">
        <f>C7*12*G36</f>
        <v>100.53599999999999</v>
      </c>
      <c r="E36" s="48">
        <v>0.02</v>
      </c>
      <c r="F36" s="49">
        <f>E36/F46*F28</f>
        <v>4.134218292421268E-3</v>
      </c>
      <c r="G36" s="131">
        <v>0.02</v>
      </c>
    </row>
    <row r="37" spans="1:7" ht="63.75">
      <c r="A37" s="51"/>
      <c r="B37" s="55" t="s">
        <v>13</v>
      </c>
      <c r="C37" s="45" t="s">
        <v>12</v>
      </c>
      <c r="D37" s="44">
        <f>C7*12*G37</f>
        <v>201.07199999999997</v>
      </c>
      <c r="E37" s="48">
        <v>0.05</v>
      </c>
      <c r="F37" s="49">
        <f>E37/F46*F28</f>
        <v>1.0335545731053171E-2</v>
      </c>
      <c r="G37" s="131">
        <v>0.04</v>
      </c>
    </row>
    <row r="38" spans="1:7" ht="115.5" thickBot="1">
      <c r="A38" s="51"/>
      <c r="B38" s="54" t="s">
        <v>11</v>
      </c>
      <c r="C38" s="45" t="s">
        <v>10</v>
      </c>
      <c r="D38" s="44">
        <f>C7*12*G38</f>
        <v>502.67999999999995</v>
      </c>
      <c r="E38" s="48">
        <v>0.11000000000000001</v>
      </c>
      <c r="F38" s="49">
        <f>E38/F46*F28</f>
        <v>2.273820060831698E-2</v>
      </c>
      <c r="G38" s="135">
        <v>0.1</v>
      </c>
    </row>
    <row r="39" spans="1:7" ht="90" thickBot="1">
      <c r="A39" s="47">
        <v>8</v>
      </c>
      <c r="B39" s="53" t="s">
        <v>9</v>
      </c>
      <c r="C39" s="50"/>
      <c r="D39" s="44">
        <f>SUM(D40:D43)</f>
        <v>18649.427999999996</v>
      </c>
      <c r="E39" s="42">
        <f>SUM(E40:E43)</f>
        <v>4.8770100124045799</v>
      </c>
      <c r="F39" s="52"/>
      <c r="G39" s="139">
        <f>G40+G41+G42+G43</f>
        <v>3.71</v>
      </c>
    </row>
    <row r="40" spans="1:7" ht="102">
      <c r="A40" s="51"/>
      <c r="B40" s="50" t="s">
        <v>8</v>
      </c>
      <c r="C40" s="45" t="s">
        <v>7</v>
      </c>
      <c r="D40" s="44">
        <f>C7*12*G40</f>
        <v>201.07199999999997</v>
      </c>
      <c r="E40" s="48">
        <v>0.05</v>
      </c>
      <c r="F40" s="49">
        <f>E40/F46*F28</f>
        <v>1.0335545731053171E-2</v>
      </c>
      <c r="G40" s="140">
        <v>0.04</v>
      </c>
    </row>
    <row r="41" spans="1:7" ht="89.25">
      <c r="A41" s="51"/>
      <c r="B41" s="50" t="s">
        <v>6</v>
      </c>
      <c r="C41" s="45" t="s">
        <v>3</v>
      </c>
      <c r="D41" s="44">
        <f>C7*12*G41</f>
        <v>11762.711999999998</v>
      </c>
      <c r="E41" s="48">
        <v>3.4863167938931294</v>
      </c>
      <c r="F41" s="49">
        <f>E41/F46*F28</f>
        <v>0.72065973312442222</v>
      </c>
      <c r="G41" s="132">
        <v>2.34</v>
      </c>
    </row>
    <row r="42" spans="1:7" ht="89.25">
      <c r="A42" s="51"/>
      <c r="B42" s="50" t="s">
        <v>5</v>
      </c>
      <c r="C42" s="45" t="s">
        <v>3</v>
      </c>
      <c r="D42" s="44">
        <f>C7*12*G42</f>
        <v>2412.8639999999996</v>
      </c>
      <c r="E42" s="48">
        <v>0.45</v>
      </c>
      <c r="F42" s="49">
        <f>E42/F46*F28</f>
        <v>9.3019911579478545E-2</v>
      </c>
      <c r="G42" s="144">
        <v>0.48</v>
      </c>
    </row>
    <row r="43" spans="1:7" ht="90" thickBot="1">
      <c r="A43" s="51"/>
      <c r="B43" s="50" t="s">
        <v>4</v>
      </c>
      <c r="C43" s="45" t="s">
        <v>3</v>
      </c>
      <c r="D43" s="44">
        <f>C7*12*G43</f>
        <v>4272.7799999999988</v>
      </c>
      <c r="E43" s="48">
        <v>0.89069321851145045</v>
      </c>
      <c r="F43" s="49">
        <f>E43/F46*F28</f>
        <v>0.18411600984528062</v>
      </c>
      <c r="G43" s="145">
        <v>0.85</v>
      </c>
    </row>
    <row r="44" spans="1:7" ht="39" thickBot="1">
      <c r="A44" s="47">
        <v>9</v>
      </c>
      <c r="B44" s="46" t="s">
        <v>2</v>
      </c>
      <c r="C44" s="45" t="s">
        <v>1</v>
      </c>
      <c r="D44" s="44">
        <f>C7*12*G44</f>
        <v>13723.163999999997</v>
      </c>
      <c r="E44" s="42">
        <v>2.2599999999999998</v>
      </c>
      <c r="F44" s="43">
        <f>E44/F46*F28</f>
        <v>0.46716666704360327</v>
      </c>
      <c r="G44" s="146">
        <v>2.73</v>
      </c>
    </row>
    <row r="45" spans="1:7" ht="26.25" thickBot="1">
      <c r="A45" s="47">
        <v>10</v>
      </c>
      <c r="B45" s="46" t="s">
        <v>24</v>
      </c>
      <c r="C45" s="45"/>
      <c r="D45" s="44">
        <f>G45*C7*12</f>
        <v>24631.32</v>
      </c>
      <c r="E45" s="42"/>
      <c r="F45" s="43"/>
      <c r="G45" s="137">
        <v>4.9000000000000004</v>
      </c>
    </row>
    <row r="46" spans="1:7" ht="29.25" customHeight="1" thickBot="1">
      <c r="A46" s="41"/>
      <c r="B46" s="40" t="s">
        <v>0</v>
      </c>
      <c r="C46" s="40"/>
      <c r="D46" s="39">
        <f>D29+D10+D45</f>
        <v>94503.84</v>
      </c>
      <c r="E46" s="37">
        <f>E29+E10+F28</f>
        <v>18.79731001240458</v>
      </c>
      <c r="F46" s="38">
        <f>E46-F28</f>
        <v>15.577310012404581</v>
      </c>
      <c r="G46" s="141">
        <f>G45+G29+G10</f>
        <v>18.8</v>
      </c>
    </row>
    <row r="47" spans="1:7">
      <c r="A47" s="26"/>
      <c r="B47" s="36"/>
      <c r="C47" s="36"/>
      <c r="D47" s="35"/>
      <c r="E47" s="33"/>
      <c r="F47" s="34"/>
      <c r="G47" s="33"/>
    </row>
    <row r="48" spans="1:7">
      <c r="A48" s="27"/>
      <c r="B48" s="32"/>
      <c r="C48" s="31"/>
      <c r="D48" s="30"/>
      <c r="E48" s="28"/>
      <c r="F48" s="29"/>
      <c r="G48" s="28"/>
    </row>
    <row r="49" spans="1:7">
      <c r="A49" s="27"/>
      <c r="B49" s="24"/>
      <c r="C49" s="24"/>
      <c r="D49" s="23"/>
      <c r="E49" s="21"/>
      <c r="F49" s="22"/>
      <c r="G49" s="21"/>
    </row>
    <row r="50" spans="1:7">
      <c r="A50" s="27"/>
      <c r="B50" s="24"/>
      <c r="C50" s="24"/>
      <c r="D50" s="23"/>
      <c r="E50" s="21"/>
      <c r="F50" s="22"/>
      <c r="G50" s="21"/>
    </row>
    <row r="51" spans="1:7">
      <c r="A51" s="26"/>
      <c r="B51" s="24"/>
      <c r="C51" s="24"/>
      <c r="D51" s="23"/>
      <c r="E51" s="21"/>
      <c r="F51" s="22"/>
      <c r="G51" s="21"/>
    </row>
    <row r="52" spans="1:7">
      <c r="A52" s="26"/>
      <c r="B52" s="24"/>
      <c r="C52" s="24"/>
      <c r="D52" s="23"/>
      <c r="E52" s="21"/>
      <c r="F52" s="22"/>
      <c r="G52" s="21"/>
    </row>
    <row r="53" spans="1:7">
      <c r="A53" s="26"/>
      <c r="B53" s="24"/>
      <c r="C53" s="24"/>
      <c r="D53" s="23"/>
      <c r="E53" s="21"/>
      <c r="F53" s="22"/>
      <c r="G53" s="21"/>
    </row>
    <row r="54" spans="1:7">
      <c r="A54" s="26"/>
      <c r="B54" s="24"/>
      <c r="C54" s="24"/>
      <c r="D54" s="23"/>
      <c r="E54" s="21"/>
      <c r="F54" s="22"/>
      <c r="G54" s="21"/>
    </row>
    <row r="55" spans="1:7">
      <c r="A55" s="26"/>
      <c r="B55" s="24"/>
      <c r="C55" s="24"/>
      <c r="D55" s="23"/>
      <c r="E55" s="21"/>
      <c r="F55" s="22"/>
      <c r="G55" s="21"/>
    </row>
    <row r="56" spans="1:7">
      <c r="A56" s="26"/>
      <c r="B56" s="25"/>
      <c r="C56" s="24"/>
      <c r="D56" s="23"/>
      <c r="E56" s="21"/>
      <c r="F56" s="22"/>
      <c r="G56" s="21"/>
    </row>
    <row r="57" spans="1:7">
      <c r="A57" s="20"/>
      <c r="B57" s="15"/>
      <c r="C57" s="15"/>
      <c r="D57" s="14"/>
      <c r="E57" s="12"/>
      <c r="F57" s="13"/>
      <c r="G57" s="12"/>
    </row>
    <row r="58" spans="1:7">
      <c r="A58" s="19"/>
      <c r="B58" s="18"/>
      <c r="C58" s="15"/>
      <c r="D58" s="14"/>
      <c r="E58" s="12"/>
      <c r="F58" s="13"/>
      <c r="G58" s="12"/>
    </row>
    <row r="59" spans="1:7">
      <c r="A59" s="17"/>
      <c r="B59" s="15"/>
      <c r="C59" s="15"/>
      <c r="D59" s="14"/>
      <c r="E59" s="12"/>
      <c r="F59" s="13"/>
      <c r="G59" s="12"/>
    </row>
    <row r="60" spans="1:7">
      <c r="A60" s="16"/>
      <c r="B60" s="15"/>
      <c r="C60" s="15"/>
      <c r="D60" s="14"/>
      <c r="E60" s="12"/>
      <c r="F60" s="13"/>
      <c r="G60" s="12"/>
    </row>
    <row r="61" spans="1:7">
      <c r="A61" s="11"/>
      <c r="D61" s="10"/>
      <c r="E61" s="9"/>
      <c r="F61" s="8"/>
      <c r="G61" s="7"/>
    </row>
    <row r="62" spans="1:7">
      <c r="A62" s="11"/>
      <c r="D62" s="10"/>
      <c r="E62" s="9"/>
      <c r="F62" s="8"/>
      <c r="G62" s="7"/>
    </row>
    <row r="63" spans="1:7">
      <c r="A63" s="11"/>
      <c r="D63" s="10"/>
      <c r="E63" s="9"/>
      <c r="F63" s="8"/>
      <c r="G63" s="7"/>
    </row>
    <row r="64" spans="1:7">
      <c r="A64" s="11"/>
      <c r="D64" s="10"/>
      <c r="E64" s="9"/>
      <c r="F64" s="8"/>
      <c r="G64" s="7"/>
    </row>
    <row r="65" spans="1:7">
      <c r="A65" s="11"/>
      <c r="D65" s="10"/>
      <c r="E65" s="9"/>
      <c r="F65" s="8"/>
      <c r="G65" s="7"/>
    </row>
    <row r="66" spans="1:7">
      <c r="A66" s="11"/>
      <c r="D66" s="10"/>
      <c r="E66" s="9"/>
      <c r="F66" s="8"/>
      <c r="G66" s="7"/>
    </row>
    <row r="67" spans="1:7">
      <c r="A67" s="11"/>
      <c r="D67" s="10"/>
      <c r="E67" s="9"/>
      <c r="F67" s="8"/>
      <c r="G67" s="7"/>
    </row>
    <row r="68" spans="1:7">
      <c r="A68" s="11"/>
      <c r="D68" s="10"/>
      <c r="E68" s="9"/>
      <c r="F68" s="8"/>
      <c r="G68" s="7"/>
    </row>
    <row r="69" spans="1:7">
      <c r="A69" s="11"/>
      <c r="D69" s="10"/>
      <c r="E69" s="9"/>
      <c r="F69" s="8"/>
      <c r="G69" s="7"/>
    </row>
    <row r="70" spans="1:7">
      <c r="A70" s="11"/>
      <c r="D70" s="10"/>
      <c r="E70" s="9"/>
      <c r="F70" s="8"/>
      <c r="G70" s="7"/>
    </row>
    <row r="71" spans="1:7">
      <c r="A71" s="11"/>
      <c r="D71" s="10"/>
      <c r="E71" s="9"/>
      <c r="F71" s="8"/>
      <c r="G71" s="7"/>
    </row>
    <row r="72" spans="1:7">
      <c r="A72" s="11"/>
      <c r="D72" s="10"/>
      <c r="E72" s="9"/>
      <c r="F72" s="8"/>
      <c r="G72" s="7"/>
    </row>
    <row r="73" spans="1:7">
      <c r="A73" s="11"/>
      <c r="D73" s="10"/>
      <c r="E73" s="9"/>
      <c r="F73" s="8"/>
      <c r="G73" s="7"/>
    </row>
    <row r="74" spans="1:7">
      <c r="A74" s="11"/>
      <c r="D74" s="10"/>
      <c r="E74" s="9"/>
      <c r="F74" s="8"/>
      <c r="G74" s="7"/>
    </row>
    <row r="75" spans="1:7">
      <c r="A75" s="11"/>
      <c r="D75" s="10"/>
      <c r="E75" s="9"/>
      <c r="F75" s="8"/>
      <c r="G75" s="7"/>
    </row>
    <row r="76" spans="1:7">
      <c r="A76" s="11"/>
      <c r="D76" s="10"/>
      <c r="E76" s="9"/>
      <c r="F76" s="8"/>
      <c r="G76" s="7"/>
    </row>
    <row r="77" spans="1:7">
      <c r="A77" s="11"/>
      <c r="D77" s="10"/>
      <c r="E77" s="9"/>
      <c r="F77" s="8"/>
      <c r="G77" s="7"/>
    </row>
    <row r="78" spans="1:7">
      <c r="A78" s="11"/>
      <c r="D78" s="10"/>
      <c r="E78" s="9"/>
      <c r="F78" s="8"/>
      <c r="G78" s="7"/>
    </row>
    <row r="79" spans="1:7">
      <c r="A79" s="11"/>
      <c r="D79" s="10"/>
      <c r="E79" s="9"/>
      <c r="F79" s="8"/>
      <c r="G79" s="7"/>
    </row>
  </sheetData>
  <mergeCells count="5">
    <mergeCell ref="A12:A13"/>
    <mergeCell ref="B2:G2"/>
    <mergeCell ref="B3:G3"/>
    <mergeCell ref="B4:G4"/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2:E65"/>
  <sheetViews>
    <sheetView workbookViewId="0">
      <selection activeCell="H19" sqref="H19"/>
    </sheetView>
  </sheetViews>
  <sheetFormatPr defaultColWidth="9.7109375" defaultRowHeight="11.25"/>
  <cols>
    <col min="1" max="1" width="5.42578125" style="85" customWidth="1"/>
    <col min="2" max="2" width="33" style="84" customWidth="1"/>
    <col min="3" max="3" width="19.7109375" style="84" customWidth="1"/>
    <col min="4" max="4" width="15.42578125" style="83" customWidth="1"/>
    <col min="5" max="5" width="20.5703125" style="82" customWidth="1"/>
    <col min="6" max="6" width="9.7109375" style="81" customWidth="1"/>
    <col min="7" max="16384" width="9.7109375" style="81"/>
  </cols>
  <sheetData>
    <row r="2" spans="1:5" ht="14.45" customHeight="1">
      <c r="D2" s="152" t="s">
        <v>89</v>
      </c>
      <c r="E2" s="152"/>
    </row>
    <row r="4" spans="1:5" ht="15">
      <c r="E4" s="124" t="s">
        <v>88</v>
      </c>
    </row>
    <row r="5" spans="1:5" ht="15">
      <c r="E5" s="80" t="s">
        <v>75</v>
      </c>
    </row>
    <row r="6" spans="1:5" ht="15">
      <c r="E6" s="80" t="s">
        <v>74</v>
      </c>
    </row>
    <row r="7" spans="1:5" ht="15">
      <c r="E7" s="80" t="s">
        <v>73</v>
      </c>
    </row>
    <row r="8" spans="1:5" ht="15">
      <c r="E8" s="80" t="s">
        <v>72</v>
      </c>
    </row>
    <row r="9" spans="1:5" ht="15">
      <c r="E9" s="80" t="s">
        <v>71</v>
      </c>
    </row>
    <row r="10" spans="1:5" ht="15">
      <c r="E10" s="80" t="s">
        <v>70</v>
      </c>
    </row>
    <row r="11" spans="1:5" ht="15">
      <c r="C11" s="127"/>
      <c r="D11" s="126"/>
      <c r="E11" s="80" t="s">
        <v>69</v>
      </c>
    </row>
    <row r="12" spans="1:5" ht="15">
      <c r="B12" s="67"/>
      <c r="C12" s="67"/>
      <c r="D12" s="125"/>
      <c r="E12" s="124"/>
    </row>
    <row r="13" spans="1:5" ht="15.75">
      <c r="A13" s="118"/>
      <c r="B13" s="153" t="s">
        <v>68</v>
      </c>
      <c r="C13" s="153"/>
      <c r="D13" s="153"/>
      <c r="E13" s="153"/>
    </row>
    <row r="14" spans="1:5" ht="31.5" customHeight="1">
      <c r="A14" s="118"/>
      <c r="B14" s="154" t="s">
        <v>87</v>
      </c>
      <c r="C14" s="154"/>
      <c r="D14" s="154"/>
      <c r="E14" s="154"/>
    </row>
    <row r="15" spans="1:5" ht="15">
      <c r="A15" s="118"/>
      <c r="B15" s="122"/>
      <c r="C15" s="122"/>
      <c r="D15" s="123"/>
      <c r="E15" s="122"/>
    </row>
    <row r="16" spans="1:5" ht="15.75">
      <c r="A16" s="121"/>
      <c r="B16" s="78" t="s">
        <v>64</v>
      </c>
      <c r="C16" s="77">
        <v>6</v>
      </c>
      <c r="D16" s="120"/>
      <c r="E16" s="119"/>
    </row>
    <row r="17" spans="1:5" ht="15.75">
      <c r="A17" s="118"/>
      <c r="B17" s="72" t="s">
        <v>63</v>
      </c>
      <c r="C17" s="71">
        <v>419.2</v>
      </c>
      <c r="D17" s="117" t="s">
        <v>62</v>
      </c>
      <c r="E17" s="117"/>
    </row>
    <row r="18" spans="1:5">
      <c r="B18" s="116"/>
      <c r="C18" s="116"/>
      <c r="D18" s="115"/>
    </row>
    <row r="19" spans="1:5" ht="51">
      <c r="A19" s="113" t="s">
        <v>61</v>
      </c>
      <c r="B19" s="45" t="s">
        <v>86</v>
      </c>
      <c r="C19" s="45" t="s">
        <v>59</v>
      </c>
      <c r="D19" s="110" t="s">
        <v>85</v>
      </c>
      <c r="E19" s="45" t="s">
        <v>84</v>
      </c>
    </row>
    <row r="20" spans="1:5" ht="51">
      <c r="A20" s="109" t="s">
        <v>55</v>
      </c>
      <c r="B20" s="57" t="s">
        <v>54</v>
      </c>
      <c r="C20" s="45"/>
      <c r="D20" s="110"/>
      <c r="E20" s="45"/>
    </row>
    <row r="21" spans="1:5" ht="25.5">
      <c r="A21" s="109">
        <v>1</v>
      </c>
      <c r="B21" s="62" t="s">
        <v>53</v>
      </c>
      <c r="C21" s="65"/>
      <c r="D21" s="114"/>
      <c r="E21" s="106"/>
    </row>
    <row r="22" spans="1:5" ht="25.5">
      <c r="A22" s="150"/>
      <c r="B22" s="64" t="s">
        <v>52</v>
      </c>
      <c r="C22" s="45" t="s">
        <v>83</v>
      </c>
      <c r="D22" s="110">
        <f>E22*12*C17</f>
        <v>13883.904000000002</v>
      </c>
      <c r="E22" s="111">
        <v>2.7600000000000002</v>
      </c>
    </row>
    <row r="23" spans="1:5" ht="51">
      <c r="A23" s="151"/>
      <c r="B23" s="64" t="s">
        <v>82</v>
      </c>
      <c r="C23" s="45" t="s">
        <v>37</v>
      </c>
      <c r="D23" s="110">
        <f>E23*12*C17</f>
        <v>7897.7280000000001</v>
      </c>
      <c r="E23" s="48">
        <v>1.57</v>
      </c>
    </row>
    <row r="24" spans="1:5" ht="25.5">
      <c r="A24" s="155"/>
      <c r="B24" s="54" t="s">
        <v>81</v>
      </c>
      <c r="C24" s="45" t="s">
        <v>48</v>
      </c>
      <c r="D24" s="110">
        <f>E24*12*C17</f>
        <v>50.303999999999995</v>
      </c>
      <c r="E24" s="48">
        <v>0.01</v>
      </c>
    </row>
    <row r="25" spans="1:5" ht="51">
      <c r="A25" s="109">
        <v>2</v>
      </c>
      <c r="B25" s="63" t="s">
        <v>80</v>
      </c>
      <c r="C25" s="50"/>
      <c r="D25" s="112"/>
      <c r="E25" s="106"/>
    </row>
    <row r="26" spans="1:5" ht="25.5">
      <c r="A26" s="113" t="s">
        <v>46</v>
      </c>
      <c r="B26" s="62" t="s">
        <v>45</v>
      </c>
      <c r="C26" s="50"/>
      <c r="D26" s="112"/>
      <c r="E26" s="106"/>
    </row>
    <row r="27" spans="1:5" ht="91.5" customHeight="1">
      <c r="A27" s="151"/>
      <c r="B27" s="54" t="s">
        <v>79</v>
      </c>
      <c r="C27" s="45" t="s">
        <v>37</v>
      </c>
      <c r="D27" s="110">
        <f>E27*12*C17</f>
        <v>150.91199999999998</v>
      </c>
      <c r="E27" s="48">
        <v>0.03</v>
      </c>
    </row>
    <row r="28" spans="1:5" ht="51">
      <c r="A28" s="151"/>
      <c r="B28" s="54" t="s">
        <v>78</v>
      </c>
      <c r="C28" s="45" t="s">
        <v>41</v>
      </c>
      <c r="D28" s="110">
        <f>E28*12*C17</f>
        <v>1810.944</v>
      </c>
      <c r="E28" s="48">
        <v>0.36</v>
      </c>
    </row>
    <row r="29" spans="1:5" ht="25.5">
      <c r="A29" s="113" t="s">
        <v>40</v>
      </c>
      <c r="B29" s="53" t="s">
        <v>39</v>
      </c>
      <c r="C29" s="50"/>
      <c r="D29" s="112"/>
      <c r="E29" s="111"/>
    </row>
    <row r="30" spans="1:5" ht="69.75" customHeight="1">
      <c r="A30" s="150"/>
      <c r="B30" s="54" t="s">
        <v>77</v>
      </c>
      <c r="C30" s="45" t="s">
        <v>37</v>
      </c>
      <c r="D30" s="110">
        <f>E30*12*C17</f>
        <v>2213.3760000000002</v>
      </c>
      <c r="E30" s="48">
        <v>0.44</v>
      </c>
    </row>
    <row r="31" spans="1:5" ht="18" customHeight="1">
      <c r="A31" s="151"/>
      <c r="B31" s="54" t="s">
        <v>36</v>
      </c>
      <c r="C31" s="45" t="s">
        <v>76</v>
      </c>
      <c r="D31" s="110">
        <f>E31*12*C17</f>
        <v>553.34400000000005</v>
      </c>
      <c r="E31" s="48">
        <v>0.11</v>
      </c>
    </row>
    <row r="32" spans="1:5" s="105" customFormat="1" ht="31.5" customHeight="1">
      <c r="A32" s="109"/>
      <c r="B32" s="108" t="s">
        <v>0</v>
      </c>
      <c r="C32" s="108"/>
      <c r="D32" s="107">
        <f>D22+D23+D24+D27+D28+D30+D31</f>
        <v>26560.512000000002</v>
      </c>
      <c r="E32" s="106">
        <f>E31+E30+E28+E27+E24+E23+E22</f>
        <v>5.28</v>
      </c>
    </row>
    <row r="33" spans="1:5">
      <c r="A33" s="92"/>
      <c r="B33" s="104"/>
      <c r="C33" s="104"/>
      <c r="D33" s="103"/>
      <c r="E33" s="102"/>
    </row>
    <row r="34" spans="1:5">
      <c r="A34" s="93"/>
      <c r="B34" s="101"/>
      <c r="C34" s="96"/>
      <c r="D34" s="95"/>
      <c r="E34" s="94"/>
    </row>
    <row r="35" spans="1:5">
      <c r="A35" s="93"/>
      <c r="B35" s="101"/>
      <c r="C35" s="100"/>
      <c r="D35" s="99"/>
      <c r="E35" s="98"/>
    </row>
    <row r="36" spans="1:5">
      <c r="A36" s="92"/>
      <c r="B36" s="96"/>
      <c r="C36" s="96"/>
      <c r="D36" s="95"/>
      <c r="E36" s="94"/>
    </row>
    <row r="37" spans="1:5">
      <c r="A37" s="92"/>
      <c r="B37" s="96"/>
      <c r="C37" s="96"/>
      <c r="D37" s="95"/>
      <c r="E37" s="94"/>
    </row>
    <row r="38" spans="1:5">
      <c r="A38" s="92"/>
      <c r="B38" s="96"/>
      <c r="C38" s="96"/>
      <c r="D38" s="95"/>
      <c r="E38" s="94"/>
    </row>
    <row r="39" spans="1:5">
      <c r="A39" s="92"/>
      <c r="B39" s="96"/>
      <c r="C39" s="96"/>
      <c r="D39" s="95"/>
      <c r="E39" s="94"/>
    </row>
    <row r="40" spans="1:5">
      <c r="A40" s="92"/>
      <c r="B40" s="96"/>
      <c r="C40" s="96"/>
      <c r="D40" s="95"/>
      <c r="E40" s="94"/>
    </row>
    <row r="41" spans="1:5">
      <c r="A41" s="92"/>
      <c r="B41" s="96"/>
      <c r="C41" s="96"/>
      <c r="D41" s="95"/>
      <c r="E41" s="94"/>
    </row>
    <row r="42" spans="1:5">
      <c r="A42" s="92"/>
      <c r="B42" s="97"/>
      <c r="C42" s="96"/>
      <c r="D42" s="95"/>
      <c r="E42" s="94"/>
    </row>
    <row r="43" spans="1:5">
      <c r="A43" s="93"/>
      <c r="B43" s="89"/>
      <c r="C43" s="89"/>
      <c r="D43" s="88"/>
      <c r="E43" s="87"/>
    </row>
    <row r="44" spans="1:5">
      <c r="A44" s="92"/>
      <c r="B44" s="91"/>
      <c r="C44" s="89"/>
      <c r="D44" s="88"/>
      <c r="E44" s="87"/>
    </row>
    <row r="45" spans="1:5">
      <c r="A45" s="90"/>
      <c r="B45" s="89"/>
      <c r="C45" s="89"/>
      <c r="D45" s="88"/>
      <c r="E45" s="87"/>
    </row>
    <row r="46" spans="1:5">
      <c r="A46" s="90"/>
      <c r="B46" s="89"/>
      <c r="C46" s="89"/>
      <c r="D46" s="88"/>
      <c r="E46" s="87"/>
    </row>
    <row r="47" spans="1:5">
      <c r="A47" s="86"/>
      <c r="E47" s="84"/>
    </row>
    <row r="48" spans="1:5">
      <c r="A48" s="86"/>
      <c r="E48" s="84"/>
    </row>
    <row r="49" spans="1:5">
      <c r="A49" s="86"/>
      <c r="E49" s="84"/>
    </row>
    <row r="50" spans="1:5">
      <c r="A50" s="86"/>
      <c r="E50" s="84"/>
    </row>
    <row r="51" spans="1:5">
      <c r="A51" s="86"/>
      <c r="E51" s="84"/>
    </row>
    <row r="52" spans="1:5">
      <c r="A52" s="86"/>
      <c r="E52" s="84"/>
    </row>
    <row r="53" spans="1:5">
      <c r="A53" s="86"/>
      <c r="E53" s="84"/>
    </row>
    <row r="54" spans="1:5">
      <c r="A54" s="86"/>
      <c r="E54" s="84"/>
    </row>
    <row r="55" spans="1:5">
      <c r="A55" s="86"/>
      <c r="E55" s="84"/>
    </row>
    <row r="56" spans="1:5">
      <c r="A56" s="86"/>
      <c r="E56" s="84"/>
    </row>
    <row r="57" spans="1:5">
      <c r="A57" s="86"/>
      <c r="E57" s="84"/>
    </row>
    <row r="58" spans="1:5">
      <c r="A58" s="86"/>
      <c r="E58" s="84"/>
    </row>
    <row r="59" spans="1:5">
      <c r="A59" s="86"/>
      <c r="E59" s="84"/>
    </row>
    <row r="60" spans="1:5">
      <c r="A60" s="86"/>
      <c r="E60" s="84"/>
    </row>
    <row r="61" spans="1:5">
      <c r="A61" s="86"/>
      <c r="E61" s="84"/>
    </row>
    <row r="62" spans="1:5">
      <c r="A62" s="86"/>
      <c r="E62" s="84"/>
    </row>
    <row r="63" spans="1:5">
      <c r="A63" s="86"/>
      <c r="E63" s="84"/>
    </row>
    <row r="64" spans="1:5">
      <c r="A64" s="86"/>
      <c r="E64" s="84"/>
    </row>
    <row r="65" spans="1:5">
      <c r="A65" s="86"/>
      <c r="E65" s="84"/>
    </row>
  </sheetData>
  <mergeCells count="6">
    <mergeCell ref="A30:A31"/>
    <mergeCell ref="D2:E2"/>
    <mergeCell ref="B13:E13"/>
    <mergeCell ref="B14:E14"/>
    <mergeCell ref="A22:A24"/>
    <mergeCell ref="A27:A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П_Молодогвардейская ул. 6</vt:lpstr>
      <vt:lpstr>Д.П._Молодогвардейская ул.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2016-02-19T09:27:09Z</dcterms:modified>
</cp:coreProperties>
</file>